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5\4to TRIMESTRE 2025\IV. Informacion financiera adicional (LDF)\"/>
    </mc:Choice>
  </mc:AlternateContent>
  <xr:revisionPtr revIDLastSave="0" documentId="13_ncr:1_{65B27BE3-AB33-46E5-A89D-BB62B0C2DD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1'!$A$1:$G$268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9" i="1" l="1"/>
  <c r="E229" i="1"/>
  <c r="C229" i="1"/>
  <c r="F219" i="1"/>
  <c r="E219" i="1"/>
  <c r="E226" i="1"/>
  <c r="F226" i="1" s="1"/>
  <c r="C219" i="1"/>
  <c r="F182" i="1"/>
  <c r="E182" i="1"/>
  <c r="C182" i="1"/>
  <c r="F172" i="1"/>
  <c r="E172" i="1"/>
  <c r="C172" i="1"/>
  <c r="E165" i="1"/>
  <c r="F165" i="1" s="1"/>
  <c r="F162" i="1" s="1"/>
  <c r="E162" i="1"/>
  <c r="C162" i="1"/>
  <c r="G113" i="1"/>
  <c r="F113" i="1"/>
  <c r="E113" i="1"/>
  <c r="C113" i="1"/>
  <c r="E93" i="1"/>
  <c r="F93" i="1" s="1"/>
  <c r="E86" i="1"/>
  <c r="E91" i="1"/>
  <c r="F91" i="1" s="1"/>
  <c r="D95" i="1"/>
  <c r="D94" i="1"/>
  <c r="D93" i="1"/>
  <c r="D92" i="1"/>
  <c r="D91" i="1"/>
  <c r="D90" i="1"/>
  <c r="D89" i="1"/>
  <c r="D88" i="1"/>
  <c r="C86" i="1"/>
  <c r="F47" i="1"/>
  <c r="E47" i="1"/>
  <c r="C47" i="1"/>
  <c r="F37" i="1"/>
  <c r="E37" i="1"/>
  <c r="C37" i="1"/>
  <c r="F27" i="1"/>
  <c r="B27" i="1"/>
  <c r="D28" i="1"/>
  <c r="E27" i="1"/>
  <c r="C27" i="1"/>
  <c r="F19" i="1"/>
  <c r="E19" i="1"/>
  <c r="C19" i="1"/>
  <c r="D36" i="1"/>
  <c r="G36" i="1" s="1"/>
  <c r="D35" i="1"/>
  <c r="D34" i="1"/>
  <c r="G34" i="1" s="1"/>
  <c r="D33" i="1"/>
  <c r="G33" i="1" s="1"/>
  <c r="D32" i="1"/>
  <c r="G32" i="1" s="1"/>
  <c r="D31" i="1"/>
  <c r="G31" i="1" s="1"/>
  <c r="D30" i="1"/>
  <c r="G30" i="1" s="1"/>
  <c r="D29" i="1"/>
  <c r="G29" i="1" s="1"/>
  <c r="D27" i="1" l="1"/>
  <c r="G35" i="1"/>
  <c r="C96" i="1"/>
  <c r="A82" i="1" l="1"/>
  <c r="A149" i="1" s="1"/>
  <c r="A215" i="1" s="1"/>
  <c r="D38" i="1"/>
  <c r="D39" i="1"/>
  <c r="D40" i="1"/>
  <c r="C100" i="1"/>
  <c r="D20" i="1" l="1"/>
  <c r="F154" i="1" l="1"/>
  <c r="D97" i="1"/>
  <c r="G97" i="1" s="1"/>
  <c r="D98" i="1"/>
  <c r="G98" i="1" s="1"/>
  <c r="D248" i="1"/>
  <c r="G248" i="1" s="1"/>
  <c r="D249" i="1"/>
  <c r="D250" i="1"/>
  <c r="D251" i="1"/>
  <c r="G251" i="1" s="1"/>
  <c r="D252" i="1"/>
  <c r="D247" i="1"/>
  <c r="G247" i="1" s="1"/>
  <c r="D244" i="1"/>
  <c r="G244" i="1" s="1"/>
  <c r="D245" i="1"/>
  <c r="G245" i="1" s="1"/>
  <c r="D243" i="1"/>
  <c r="G243" i="1" s="1"/>
  <c r="D235" i="1"/>
  <c r="G235" i="1" s="1"/>
  <c r="D236" i="1"/>
  <c r="G236" i="1" s="1"/>
  <c r="D237" i="1"/>
  <c r="G237" i="1" s="1"/>
  <c r="D238" i="1"/>
  <c r="G238" i="1" s="1"/>
  <c r="D239" i="1"/>
  <c r="G239" i="1" s="1"/>
  <c r="D240" i="1"/>
  <c r="G240" i="1" s="1"/>
  <c r="D241" i="1"/>
  <c r="G241" i="1" s="1"/>
  <c r="D234" i="1"/>
  <c r="G234" i="1" s="1"/>
  <c r="D231" i="1"/>
  <c r="G231" i="1" s="1"/>
  <c r="D232" i="1"/>
  <c r="G232" i="1" s="1"/>
  <c r="D230" i="1"/>
  <c r="G230" i="1" s="1"/>
  <c r="D221" i="1"/>
  <c r="G221" i="1" s="1"/>
  <c r="D222" i="1"/>
  <c r="G222" i="1" s="1"/>
  <c r="D223" i="1"/>
  <c r="G223" i="1" s="1"/>
  <c r="D224" i="1"/>
  <c r="G224" i="1" s="1"/>
  <c r="D225" i="1"/>
  <c r="G225" i="1" s="1"/>
  <c r="D226" i="1"/>
  <c r="D227" i="1"/>
  <c r="G227" i="1" s="1"/>
  <c r="D228" i="1"/>
  <c r="G228" i="1" s="1"/>
  <c r="D220" i="1"/>
  <c r="G220" i="1" s="1"/>
  <c r="D184" i="1"/>
  <c r="D185" i="1"/>
  <c r="D186" i="1"/>
  <c r="D187" i="1"/>
  <c r="D188" i="1"/>
  <c r="D189" i="1"/>
  <c r="D190" i="1"/>
  <c r="D191" i="1"/>
  <c r="D192" i="1"/>
  <c r="D183" i="1"/>
  <c r="D174" i="1"/>
  <c r="G174" i="1" s="1"/>
  <c r="D175" i="1"/>
  <c r="G175" i="1" s="1"/>
  <c r="D176" i="1"/>
  <c r="G176" i="1" s="1"/>
  <c r="D177" i="1"/>
  <c r="G177" i="1" s="1"/>
  <c r="D178" i="1"/>
  <c r="G178" i="1" s="1"/>
  <c r="D179" i="1"/>
  <c r="G179" i="1" s="1"/>
  <c r="D180" i="1"/>
  <c r="G180" i="1" s="1"/>
  <c r="D181" i="1"/>
  <c r="G181" i="1" s="1"/>
  <c r="D173" i="1"/>
  <c r="G173" i="1" s="1"/>
  <c r="D164" i="1"/>
  <c r="G164" i="1" s="1"/>
  <c r="D165" i="1"/>
  <c r="G165" i="1" s="1"/>
  <c r="D166" i="1"/>
  <c r="G166" i="1" s="1"/>
  <c r="D167" i="1"/>
  <c r="G167" i="1" s="1"/>
  <c r="D168" i="1"/>
  <c r="G168" i="1" s="1"/>
  <c r="D169" i="1"/>
  <c r="D170" i="1"/>
  <c r="G170" i="1" s="1"/>
  <c r="D171" i="1"/>
  <c r="G171" i="1" s="1"/>
  <c r="D163" i="1"/>
  <c r="G249" i="1"/>
  <c r="G250" i="1"/>
  <c r="G252" i="1"/>
  <c r="D115" i="1"/>
  <c r="G115" i="1" s="1"/>
  <c r="D116" i="1"/>
  <c r="G116" i="1" s="1"/>
  <c r="D117" i="1"/>
  <c r="G117" i="1" s="1"/>
  <c r="D118" i="1"/>
  <c r="G118" i="1" s="1"/>
  <c r="D119" i="1"/>
  <c r="G119" i="1" s="1"/>
  <c r="D114" i="1"/>
  <c r="G114" i="1" s="1"/>
  <c r="D111" i="1"/>
  <c r="G111" i="1" s="1"/>
  <c r="D112" i="1"/>
  <c r="G112" i="1" s="1"/>
  <c r="G109" i="1" s="1"/>
  <c r="D110" i="1"/>
  <c r="G110" i="1" s="1"/>
  <c r="D102" i="1"/>
  <c r="G102" i="1" s="1"/>
  <c r="D103" i="1"/>
  <c r="G103" i="1" s="1"/>
  <c r="D104" i="1"/>
  <c r="G104" i="1" s="1"/>
  <c r="D105" i="1"/>
  <c r="G105" i="1" s="1"/>
  <c r="D106" i="1"/>
  <c r="G106" i="1" s="1"/>
  <c r="D107" i="1"/>
  <c r="G107" i="1" s="1"/>
  <c r="D108" i="1"/>
  <c r="G108" i="1" s="1"/>
  <c r="D101" i="1"/>
  <c r="G101" i="1" s="1"/>
  <c r="D99" i="1"/>
  <c r="G99" i="1" s="1"/>
  <c r="G88" i="1"/>
  <c r="G89" i="1"/>
  <c r="G90" i="1"/>
  <c r="G92" i="1"/>
  <c r="G94" i="1"/>
  <c r="G95" i="1"/>
  <c r="D87" i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56" i="1"/>
  <c r="G56" i="1" s="1"/>
  <c r="D57" i="1"/>
  <c r="G57" i="1" s="1"/>
  <c r="D49" i="1"/>
  <c r="G49" i="1" s="1"/>
  <c r="G39" i="1"/>
  <c r="G40" i="1"/>
  <c r="D41" i="1"/>
  <c r="G41" i="1" s="1"/>
  <c r="D42" i="1"/>
  <c r="G42" i="1" s="1"/>
  <c r="D43" i="1"/>
  <c r="G43" i="1" s="1"/>
  <c r="D44" i="1"/>
  <c r="G44" i="1" s="1"/>
  <c r="D45" i="1"/>
  <c r="G45" i="1" s="1"/>
  <c r="D46" i="1"/>
  <c r="G46" i="1" s="1"/>
  <c r="G38" i="1"/>
  <c r="G28" i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G20" i="1"/>
  <c r="G120" i="1"/>
  <c r="G87" i="1" l="1"/>
  <c r="D86" i="1"/>
  <c r="G169" i="1"/>
  <c r="D162" i="1"/>
  <c r="G96" i="1"/>
  <c r="G47" i="1"/>
  <c r="G37" i="1"/>
  <c r="G246" i="1"/>
  <c r="G226" i="1" l="1"/>
  <c r="G93" i="1"/>
  <c r="F86" i="1"/>
  <c r="G91" i="1"/>
  <c r="B96" i="1"/>
  <c r="B47" i="1"/>
  <c r="F96" i="1" l="1"/>
  <c r="E96" i="1"/>
  <c r="C154" i="1" l="1"/>
  <c r="C242" i="1"/>
  <c r="C246" i="1"/>
  <c r="G187" i="1" l="1"/>
  <c r="D182" i="1"/>
  <c r="B19" i="1"/>
  <c r="B37" i="1"/>
  <c r="B86" i="1"/>
  <c r="D113" i="1" l="1"/>
  <c r="D100" i="1" l="1"/>
  <c r="D96" i="1"/>
  <c r="E154" i="1"/>
  <c r="D242" i="1"/>
  <c r="C109" i="1"/>
  <c r="D156" i="1"/>
  <c r="D157" i="1"/>
  <c r="D158" i="1"/>
  <c r="D159" i="1"/>
  <c r="G159" i="1" s="1"/>
  <c r="D160" i="1"/>
  <c r="D161" i="1"/>
  <c r="D155" i="1"/>
  <c r="D154" i="1" l="1"/>
  <c r="G163" i="1"/>
  <c r="G162" i="1" s="1"/>
  <c r="G155" i="1"/>
  <c r="E246" i="1" l="1"/>
  <c r="G242" i="1" l="1"/>
  <c r="G253" i="1"/>
  <c r="F246" i="1"/>
  <c r="D246" i="1"/>
  <c r="E242" i="1"/>
  <c r="D233" i="1"/>
  <c r="E233" i="1"/>
  <c r="F233" i="1"/>
  <c r="C233" i="1"/>
  <c r="B233" i="1"/>
  <c r="B229" i="1"/>
  <c r="B219" i="1"/>
  <c r="G184" i="1"/>
  <c r="G185" i="1"/>
  <c r="G186" i="1"/>
  <c r="G188" i="1"/>
  <c r="G189" i="1"/>
  <c r="G190" i="1"/>
  <c r="G191" i="1"/>
  <c r="G192" i="1"/>
  <c r="G183" i="1"/>
  <c r="C153" i="1"/>
  <c r="B182" i="1"/>
  <c r="B172" i="1"/>
  <c r="B162" i="1"/>
  <c r="G156" i="1"/>
  <c r="G157" i="1"/>
  <c r="G158" i="1"/>
  <c r="G160" i="1"/>
  <c r="G161" i="1"/>
  <c r="D229" i="1" l="1"/>
  <c r="G219" i="1"/>
  <c r="D219" i="1"/>
  <c r="D172" i="1"/>
  <c r="D47" i="1"/>
  <c r="G182" i="1"/>
  <c r="E153" i="1"/>
  <c r="G154" i="1"/>
  <c r="G233" i="1"/>
  <c r="D109" i="1"/>
  <c r="E109" i="1"/>
  <c r="F109" i="1"/>
  <c r="E100" i="1"/>
  <c r="G100" i="1" s="1"/>
  <c r="F100" i="1"/>
  <c r="B113" i="1"/>
  <c r="B109" i="1"/>
  <c r="B100" i="1"/>
  <c r="E18" i="1" l="1"/>
  <c r="C18" i="1"/>
  <c r="C254" i="1" s="1"/>
  <c r="D153" i="1"/>
  <c r="D37" i="1"/>
  <c r="G172" i="1"/>
  <c r="B18" i="1"/>
  <c r="F26" i="1"/>
  <c r="G229" i="1"/>
  <c r="G86" i="1"/>
  <c r="G27" i="1"/>
  <c r="D19" i="1"/>
  <c r="B246" i="1"/>
  <c r="F242" i="1"/>
  <c r="F153" i="1" s="1"/>
  <c r="B242" i="1"/>
  <c r="B154" i="1"/>
  <c r="E254" i="1" l="1"/>
  <c r="D18" i="1"/>
  <c r="D254" i="1" s="1"/>
  <c r="G153" i="1"/>
  <c r="F25" i="1"/>
  <c r="B153" i="1"/>
  <c r="G19" i="1" l="1"/>
  <c r="G18" i="1" s="1"/>
  <c r="G254" i="1" s="1"/>
  <c r="F18" i="1"/>
  <c r="B254" i="1"/>
  <c r="F254" i="1" l="1"/>
</calcChain>
</file>

<file path=xl/sharedStrings.xml><?xml version="1.0" encoding="utf-8"?>
<sst xmlns="http://schemas.openxmlformats.org/spreadsheetml/2006/main" count="385" uniqueCount="245">
  <si>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</si>
  <si>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</si>
  <si>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</si>
  <si>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</si>
  <si>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</si>
  <si>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</si>
  <si>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</si>
  <si>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</si>
  <si>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</si>
  <si>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</si>
  <si>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</si>
  <si>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</si>
  <si>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</si>
  <si>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</si>
  <si>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</si>
  <si>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</si>
  <si>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</si>
  <si>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</si>
  <si>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</si>
  <si>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</si>
  <si>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</si>
  <si>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</si>
  <si>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</si>
  <si>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</si>
  <si>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</si>
  <si>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</si>
  <si>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</si>
  <si>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</si>
  <si>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</si>
  <si>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</si>
  <si>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</si>
  <si>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</si>
  <si>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</si>
  <si>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</si>
  <si>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</si>
  <si>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</si>
  <si>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</si>
  <si>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</si>
  <si>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</si>
  <si>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</si>
  <si>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</si>
  <si>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</si>
  <si>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</si>
  <si>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</si>
  <si>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</si>
  <si>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</si>
  <si>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</si>
  <si>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</si>
  <si>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</si>
  <si>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</si>
  <si>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</si>
  <si>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</si>
  <si>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</si>
  <si>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</si>
  <si>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</si>
  <si>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</si>
  <si>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</si>
  <si>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</si>
  <si>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</si>
  <si>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</si>
  <si>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</si>
  <si>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</si>
  <si>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</si>
  <si>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</si>
  <si>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</si>
  <si>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</si>
  <si>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</si>
  <si>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</si>
  <si>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</si>
  <si>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</si>
  <si>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</si>
  <si>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</si>
  <si>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</si>
  <si>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</si>
  <si>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</si>
  <si>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</si>
  <si>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</si>
  <si>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</si>
  <si>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</si>
  <si>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</si>
  <si>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</si>
  <si>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</si>
  <si>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</si>
  <si>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</si>
  <si>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</si>
  <si>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</si>
  <si>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</si>
  <si>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</si>
  <si>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</si>
  <si>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</si>
  <si>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</si>
  <si>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</si>
  <si>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</si>
  <si>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PAG.4-4</t>
  </si>
  <si>
    <t>Del 01 de Enero al 31 de Diciembre del 2025</t>
  </si>
  <si>
    <t>$3,216,119.63</t>
  </si>
  <si>
    <t>$274,449,283.96</t>
  </si>
  <si>
    <t>$3,095,568.84</t>
  </si>
  <si>
    <t>$2,995,969.69</t>
  </si>
  <si>
    <t>$70,112,615.00</t>
  </si>
  <si>
    <t>$96,896,196.28</t>
  </si>
  <si>
    <t>$95,203,168.54</t>
  </si>
  <si>
    <t>$0.00</t>
  </si>
  <si>
    <t>$8,625,139.60</t>
  </si>
  <si>
    <t>$8,420,551.06</t>
  </si>
  <si>
    <t>$1,358,429.41</t>
  </si>
  <si>
    <t>-$168,024.30</t>
  </si>
  <si>
    <t>-$571,519.43</t>
  </si>
  <si>
    <t>$3,392,587.49</t>
  </si>
  <si>
    <t>$2,798,126.15</t>
  </si>
  <si>
    <t>$670,330.50</t>
  </si>
  <si>
    <t>$644,334.44</t>
  </si>
  <si>
    <t>$331,140.89</t>
  </si>
  <si>
    <t>$304,880.68</t>
  </si>
  <si>
    <t>$10,609,087.45</t>
  </si>
  <si>
    <t>$8,418,834.89</t>
  </si>
  <si>
    <t>$1,524,341.01</t>
  </si>
  <si>
    <t>$1,335,594.78</t>
  </si>
  <si>
    <t>$2,598,196.94</t>
  </si>
  <si>
    <t>$2,153,746.48</t>
  </si>
  <si>
    <t>-$4,065,907.53</t>
  </si>
  <si>
    <t>$143,004.29</t>
  </si>
  <si>
    <t>$3,447,124.14</t>
  </si>
  <si>
    <t>$117,708.51</t>
  </si>
  <si>
    <t>$3,287,046.80</t>
  </si>
  <si>
    <t>$8,092,473.11</t>
  </si>
  <si>
    <t>$35,259,020.44</t>
  </si>
  <si>
    <t>$31,002,658.49</t>
  </si>
  <si>
    <t>$3,058,194.69</t>
  </si>
  <si>
    <t>$2,846,633.85</t>
  </si>
  <si>
    <t>$9,277,108.45</t>
  </si>
  <si>
    <t>$9,237,108.45</t>
  </si>
  <si>
    <t>$1,394,385.09</t>
  </si>
  <si>
    <t>$19,831,154.03</t>
  </si>
  <si>
    <t>$16,377,656.03</t>
  </si>
  <si>
    <t>$23,031,521.50</t>
  </si>
  <si>
    <t>$6,765,927.61</t>
  </si>
  <si>
    <t>$54,146.25</t>
  </si>
  <si>
    <t>-$200,000.00</t>
  </si>
  <si>
    <t>$3,487,000.00</t>
  </si>
  <si>
    <t>-$3,089,017.74</t>
  </si>
  <si>
    <t>$2,248,603.41</t>
  </si>
  <si>
    <t>$8,508,311.48</t>
  </si>
  <si>
    <t>$3,826,392.58</t>
  </si>
  <si>
    <t>$37,513.62</t>
  </si>
  <si>
    <t>$4,480,000.00</t>
  </si>
  <si>
    <t>$279,226.44</t>
  </si>
  <si>
    <t>$179,326.44</t>
  </si>
  <si>
    <t>$5,838,603.41</t>
  </si>
  <si>
    <t>$3,717,247.58</t>
  </si>
  <si>
    <t>$3,696,700.88</t>
  </si>
  <si>
    <t>$30,318,413.17</t>
  </si>
  <si>
    <t>$40,000,000.00</t>
  </si>
  <si>
    <t>$2,201,018.58</t>
  </si>
  <si>
    <t>-$153,163.19</t>
  </si>
  <si>
    <t>-$17,797.43</t>
  </si>
  <si>
    <t>$1,000,936.87</t>
  </si>
  <si>
    <t>-$95,284.34</t>
  </si>
  <si>
    <t>$3,237,940.00</t>
  </si>
  <si>
    <t>-$400,000.00</t>
  </si>
  <si>
    <t>$272,873.51</t>
  </si>
  <si>
    <t>$272,873.46</t>
  </si>
  <si>
    <t>$95,320.89</t>
  </si>
  <si>
    <t>$93,456.05</t>
  </si>
  <si>
    <t>$1,020,060.03</t>
  </si>
  <si>
    <t>$28,714.66</t>
  </si>
  <si>
    <t>$3,680,640.00</t>
  </si>
  <si>
    <t>$2,994,312.07</t>
  </si>
  <si>
    <t>$2,979,483.93</t>
  </si>
  <si>
    <t>$286,326.93</t>
  </si>
  <si>
    <t>$2,398,294.62</t>
  </si>
  <si>
    <t>$1,792,626.58</t>
  </si>
  <si>
    <t>$1,327,704.88</t>
  </si>
  <si>
    <t>$12,357,886.25</t>
  </si>
  <si>
    <t>$1,574,905.80</t>
  </si>
  <si>
    <t>-$24,421.76</t>
  </si>
  <si>
    <t>-$20,000.00</t>
  </si>
  <si>
    <t>$212,068.00</t>
  </si>
  <si>
    <t>$288,152.29</t>
  </si>
  <si>
    <t>$287,664.39</t>
  </si>
  <si>
    <t>$2,691,063.73</t>
  </si>
  <si>
    <t>$2,691,063.70</t>
  </si>
  <si>
    <t>$4,666,812.87</t>
  </si>
  <si>
    <t>$4,446,666.27</t>
  </si>
  <si>
    <t>$14,044.24</t>
  </si>
  <si>
    <t>$2,918,966.00</t>
  </si>
  <si>
    <t>$3,134,266.00</t>
  </si>
  <si>
    <t>$2,885,266.00</t>
  </si>
  <si>
    <t>$1,425,600.00</t>
  </si>
  <si>
    <t>$57,977.02</t>
  </si>
  <si>
    <t>$14,991,840.00</t>
  </si>
  <si>
    <t>$3,578,894.89</t>
  </si>
  <si>
    <t>$1,051,500.00</t>
  </si>
  <si>
    <t>$3,108,932.27</t>
  </si>
  <si>
    <t>$5,248,361.48</t>
  </si>
  <si>
    <t>$5,185,176.28</t>
  </si>
  <si>
    <t>$57,977.00</t>
  </si>
  <si>
    <t>$1,822,700.00</t>
  </si>
  <si>
    <t>$3,108,932.26</t>
  </si>
  <si>
    <t>$44,747,543.38</t>
  </si>
  <si>
    <t>$85,489,041.26</t>
  </si>
  <si>
    <t>$22,146,176.25</t>
  </si>
  <si>
    <t>-$37,500,000.00</t>
  </si>
  <si>
    <t>-$1,355,373.83</t>
  </si>
  <si>
    <t>-$109,167.64</t>
  </si>
  <si>
    <t>$24,926,751.72</t>
  </si>
  <si>
    <t>$16,536,365.89</t>
  </si>
  <si>
    <t>$274,581,309.91</t>
  </si>
  <si>
    <t>$88,255,600.82</t>
  </si>
  <si>
    <t>$79,968,418.17</t>
  </si>
  <si>
    <t>$80,940,792.39</t>
  </si>
  <si>
    <t>-$1,142,677.28</t>
  </si>
  <si>
    <t>-$1,880,549.80</t>
  </si>
  <si>
    <t>$851,917.26</t>
  </si>
  <si>
    <t>$237,665.01</t>
  </si>
  <si>
    <t>-$814,842.39</t>
  </si>
  <si>
    <t>$10,668,846.87</t>
  </si>
  <si>
    <t>$10,603,826.82</t>
  </si>
  <si>
    <t>$13,832,673.05</t>
  </si>
  <si>
    <t>-$1,060,500.80</t>
  </si>
  <si>
    <t>-$1,177,219.06</t>
  </si>
  <si>
    <t>$31,846,866.07</t>
  </si>
  <si>
    <t>$25,725,360.64</t>
  </si>
  <si>
    <t>$8,478,316.58</t>
  </si>
  <si>
    <t>$8,159,870.99</t>
  </si>
  <si>
    <t>$47,856,071.88</t>
  </si>
  <si>
    <t>$42,081,226.88</t>
  </si>
  <si>
    <t>$1,399,105.09</t>
  </si>
  <si>
    <t>-$492,656.12</t>
  </si>
  <si>
    <t>$16,934,021.35</t>
  </si>
  <si>
    <t>$44,530,387.09</t>
  </si>
  <si>
    <t>$26,189,021.35</t>
  </si>
  <si>
    <t>-$33,735,124.20</t>
  </si>
  <si>
    <t>$151,163,727.34</t>
  </si>
  <si>
    <t>$77,638,810.32</t>
  </si>
  <si>
    <t>$55,234.16</t>
  </si>
  <si>
    <t>$100,077.23</t>
  </si>
  <si>
    <t>$22,971,567.21</t>
  </si>
  <si>
    <t>$15,681,892.42</t>
  </si>
  <si>
    <t>$14,826,308.33</t>
  </si>
  <si>
    <t>$25,453.24</t>
  </si>
  <si>
    <t>$3,772,856.17</t>
  </si>
  <si>
    <t>$4,997,331.48</t>
  </si>
  <si>
    <t>$44,609,117.60</t>
  </si>
  <si>
    <t>$24,233,820.69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</si>
</sst>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29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top" wrapText="1" readingOrder="1"/>
    </xf>
    <xf numFmtId="0" fontId="4" fillId="0" borderId="11" xfId="0" applyFont="1" applyBorder="1" applyAlignment="1">
      <alignment horizontal="center" vertical="center" wrapText="1" readingOrder="1"/>
    </xf>
    <xf numFmtId="165" fontId="6" fillId="0" borderId="12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0" fontId="10" fillId="2" borderId="9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left" vertical="top" wrapText="1" readingOrder="1"/>
    </xf>
    <xf numFmtId="0" fontId="4" fillId="0" borderId="13" xfId="0" applyFont="1" applyBorder="1" applyAlignment="1">
      <alignment vertical="top" wrapText="1" readingOrder="1"/>
    </xf>
    <xf numFmtId="0" fontId="11" fillId="0" borderId="3" xfId="0" applyFont="1" applyBorder="1" applyAlignment="1">
      <alignment horizontal="left" vertical="top" wrapText="1" indent="1" readingOrder="1"/>
    </xf>
    <xf numFmtId="0" fontId="4" fillId="0" borderId="3" xfId="0" applyFont="1" applyBorder="1" applyAlignment="1">
      <alignment vertical="top" wrapText="1" readingOrder="1"/>
    </xf>
    <xf numFmtId="165" fontId="12" fillId="0" borderId="14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top" wrapText="1" indent="1" readingOrder="1"/>
    </xf>
    <xf numFmtId="0" fontId="12" fillId="0" borderId="3" xfId="0" applyFont="1" applyBorder="1" applyAlignment="1">
      <alignment horizontal="left" indent="1"/>
    </xf>
    <xf numFmtId="165" fontId="11" fillId="0" borderId="17" xfId="0" applyNumberFormat="1" applyFont="1" applyBorder="1" applyAlignment="1">
      <alignment horizontal="right" vertical="top" wrapText="1" readingOrder="1"/>
    </xf>
    <xf numFmtId="165" fontId="12" fillId="0" borderId="17" xfId="0" applyNumberFormat="1" applyFont="1" applyBorder="1" applyAlignment="1">
      <alignment horizontal="right" vertical="center"/>
    </xf>
    <xf numFmtId="165" fontId="12" fillId="0" borderId="17" xfId="0" applyNumberFormat="1" applyFont="1" applyBorder="1"/>
    <xf numFmtId="165" fontId="11" fillId="0" borderId="17" xfId="0" applyNumberFormat="1" applyFont="1" applyBorder="1" applyAlignment="1">
      <alignment horizontal="right" vertical="center" wrapText="1" readingOrder="1"/>
    </xf>
    <xf numFmtId="165" fontId="6" fillId="2" borderId="9" xfId="0" applyNumberFormat="1" applyFont="1" applyFill="1" applyBorder="1" applyAlignment="1">
      <alignment horizontal="right" vertical="center"/>
    </xf>
    <xf numFmtId="165" fontId="6" fillId="2" borderId="10" xfId="0" applyNumberFormat="1" applyFont="1" applyFill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17" xfId="0" applyNumberFormat="1" applyFont="1" applyBorder="1" applyAlignment="1">
      <alignment horizontal="right" vertical="center"/>
    </xf>
    <xf numFmtId="165" fontId="6" fillId="0" borderId="2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vertical="center"/>
    </xf>
    <xf numFmtId="165" fontId="6" fillId="0" borderId="14" xfId="0" applyNumberFormat="1" applyFont="1" applyBorder="1" applyAlignment="1">
      <alignment horizontal="right" vertical="center"/>
    </xf>
    <xf numFmtId="165" fontId="12" fillId="0" borderId="16" xfId="0" applyNumberFormat="1" applyFont="1" applyBorder="1" applyAlignment="1">
      <alignment horizontal="right" vertical="center"/>
    </xf>
    <xf numFmtId="165" fontId="12" fillId="0" borderId="18" xfId="0" applyNumberFormat="1" applyFont="1" applyBorder="1" applyAlignment="1">
      <alignment horizontal="right" vertical="center"/>
    </xf>
    <xf numFmtId="165" fontId="6" fillId="0" borderId="2" xfId="0" applyNumberFormat="1" applyFont="1" applyBorder="1" applyAlignment="1">
      <alignment vertical="center"/>
    </xf>
    <xf numFmtId="165" fontId="11" fillId="0" borderId="17" xfId="0" applyNumberFormat="1" applyFont="1" applyBorder="1" applyAlignment="1">
      <alignment vertical="center" wrapText="1"/>
    </xf>
    <xf numFmtId="165" fontId="11" fillId="0" borderId="17" xfId="0" applyNumberFormat="1" applyFont="1" applyBorder="1" applyAlignment="1">
      <alignment vertical="center"/>
    </xf>
    <xf numFmtId="165" fontId="4" fillId="0" borderId="17" xfId="0" applyNumberFormat="1" applyFont="1" applyBorder="1" applyAlignment="1">
      <alignment horizontal="right" vertical="top" wrapText="1" readingOrder="1"/>
    </xf>
    <xf numFmtId="165" fontId="11" fillId="0" borderId="18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18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8" fontId="11" fillId="0" borderId="17" xfId="0" applyNumberFormat="1" applyFont="1" applyBorder="1" applyAlignment="1">
      <alignment horizontal="right" vertical="top" wrapText="1" readingOrder="1"/>
    </xf>
    <xf numFmtId="8" fontId="12" fillId="0" borderId="14" xfId="0" applyNumberFormat="1" applyFont="1" applyBorder="1" applyAlignment="1">
      <alignment horizontal="right" vertical="center"/>
    </xf>
    <xf numFmtId="8" fontId="11" fillId="0" borderId="14" xfId="0" applyNumberFormat="1" applyFont="1" applyBorder="1" applyAlignment="1">
      <alignment vertical="center" wrapText="1" readingOrder="1"/>
    </xf>
    <xf numFmtId="8" fontId="11" fillId="0" borderId="14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 applyAlignment="1">
      <alignment horizontal="right"/>
    </xf>
    <xf numFmtId="8" fontId="11" fillId="0" borderId="17" xfId="0" applyNumberFormat="1" applyFont="1" applyBorder="1" applyAlignment="1">
      <alignment vertical="top"/>
    </xf>
    <xf numFmtId="165" fontId="4" fillId="0" borderId="19" xfId="0" applyNumberFormat="1" applyFont="1" applyBorder="1" applyAlignment="1">
      <alignment horizontal="right" vertical="top" wrapText="1" readingOrder="1"/>
    </xf>
    <xf numFmtId="165" fontId="11" fillId="0" borderId="19" xfId="0" applyNumberFormat="1" applyFont="1" applyBorder="1" applyAlignment="1">
      <alignment horizontal="right" vertical="top" wrapText="1" readingOrder="1"/>
    </xf>
    <xf numFmtId="8" fontId="11" fillId="0" borderId="19" xfId="0" applyNumberFormat="1" applyFont="1" applyBorder="1" applyAlignment="1">
      <alignment horizontal="right" vertical="top" wrapText="1" readingOrder="1"/>
    </xf>
    <xf numFmtId="165" fontId="4" fillId="0" borderId="20" xfId="0" applyNumberFormat="1" applyFont="1" applyBorder="1" applyAlignment="1">
      <alignment horizontal="right" vertical="top" wrapText="1" readingOrder="1"/>
    </xf>
    <xf numFmtId="165" fontId="4" fillId="0" borderId="17" xfId="0" applyNumberFormat="1" applyFont="1" applyBorder="1" applyAlignment="1">
      <alignment horizontal="center" vertical="top" wrapText="1" readingOrder="1"/>
    </xf>
    <xf numFmtId="165" fontId="4" fillId="0" borderId="21" xfId="0" applyNumberFormat="1" applyFont="1" applyBorder="1" applyAlignment="1">
      <alignment horizontal="right" vertical="top" wrapText="1" readingOrder="1"/>
    </xf>
    <xf numFmtId="8" fontId="11" fillId="0" borderId="19" xfId="0" applyNumberFormat="1" applyFont="1" applyBorder="1" applyAlignment="1">
      <alignment vertical="top"/>
    </xf>
    <xf numFmtId="165" fontId="11" fillId="0" borderId="19" xfId="0" applyNumberFormat="1" applyFont="1" applyBorder="1" applyAlignment="1">
      <alignment horizontal="right" vertical="center" wrapText="1" readingOrder="1"/>
    </xf>
    <xf numFmtId="165" fontId="11" fillId="0" borderId="22" xfId="0" applyNumberFormat="1" applyFont="1" applyBorder="1" applyAlignment="1">
      <alignment horizontal="right" vertical="top" wrapText="1" readingOrder="1"/>
    </xf>
    <xf numFmtId="165" fontId="12" fillId="0" borderId="19" xfId="0" applyNumberFormat="1" applyFont="1" applyBorder="1"/>
    <xf numFmtId="165" fontId="12" fillId="0" borderId="19" xfId="0" applyNumberFormat="1" applyFont="1" applyBorder="1" applyAlignment="1">
      <alignment horizontal="right"/>
    </xf>
    <xf numFmtId="0" fontId="4" fillId="0" borderId="23" xfId="0" applyFont="1" applyBorder="1" applyAlignment="1">
      <alignment vertical="top" wrapText="1" readingOrder="1"/>
    </xf>
    <xf numFmtId="0" fontId="11" fillId="0" borderId="24" xfId="0" applyFont="1" applyBorder="1" applyAlignment="1">
      <alignment horizontal="left" vertical="top" wrapText="1" indent="1" readingOrder="1"/>
    </xf>
    <xf numFmtId="0" fontId="4" fillId="0" borderId="24" xfId="0" applyFont="1" applyBorder="1" applyAlignment="1">
      <alignment vertical="top" wrapText="1" readingOrder="1"/>
    </xf>
    <xf numFmtId="0" fontId="11" fillId="0" borderId="25" xfId="0" applyFont="1" applyBorder="1" applyAlignment="1">
      <alignment horizontal="left" vertical="top" wrapText="1" indent="1" readingOrder="1"/>
    </xf>
    <xf numFmtId="165" fontId="6" fillId="0" borderId="19" xfId="0" applyNumberFormat="1" applyFont="1" applyBorder="1" applyAlignment="1">
      <alignment horizontal="right" vertical="center"/>
    </xf>
    <xf numFmtId="165" fontId="12" fillId="0" borderId="19" xfId="0" applyNumberFormat="1" applyFont="1" applyBorder="1" applyAlignment="1">
      <alignment horizontal="right" vertical="center"/>
    </xf>
    <xf numFmtId="165" fontId="12" fillId="0" borderId="22" xfId="0" applyNumberFormat="1" applyFont="1" applyBorder="1" applyAlignment="1">
      <alignment horizontal="right" vertical="center"/>
    </xf>
    <xf numFmtId="165" fontId="6" fillId="0" borderId="26" xfId="0" applyNumberFormat="1" applyFont="1" applyBorder="1" applyAlignment="1">
      <alignment horizontal="right" vertical="center"/>
    </xf>
    <xf numFmtId="8" fontId="12" fillId="0" borderId="19" xfId="0" applyNumberFormat="1" applyFont="1" applyBorder="1" applyAlignment="1">
      <alignment horizontal="right" vertical="center"/>
    </xf>
    <xf numFmtId="165" fontId="12" fillId="0" borderId="19" xfId="0" applyNumberFormat="1" applyFont="1" applyBorder="1" applyAlignment="1">
      <alignment horizontal="right" vertical="top"/>
    </xf>
    <xf numFmtId="8" fontId="12" fillId="0" borderId="19" xfId="0" applyNumberFormat="1" applyFont="1" applyBorder="1" applyAlignment="1">
      <alignment horizontal="right" vertical="top"/>
    </xf>
    <xf numFmtId="165" fontId="6" fillId="0" borderId="27" xfId="0" applyNumberFormat="1" applyFont="1" applyBorder="1" applyAlignment="1">
      <alignment horizontal="right" vertical="center"/>
    </xf>
    <xf numFmtId="165" fontId="11" fillId="0" borderId="19" xfId="0" applyNumberFormat="1" applyFont="1" applyBorder="1" applyAlignment="1">
      <alignment vertical="center"/>
    </xf>
    <xf numFmtId="0" fontId="4" fillId="2" borderId="31" xfId="0" applyFont="1" applyFill="1" applyBorder="1" applyAlignment="1">
      <alignment horizontal="left" vertical="top" wrapText="1" readingOrder="1"/>
    </xf>
    <xf numFmtId="165" fontId="10" fillId="2" borderId="32" xfId="0" applyNumberFormat="1" applyFont="1" applyFill="1" applyBorder="1" applyAlignment="1">
      <alignment horizontal="right" vertical="center" wrapText="1" readingOrder="1"/>
    </xf>
    <xf numFmtId="0" fontId="4" fillId="0" borderId="33" xfId="0" applyFont="1" applyBorder="1" applyAlignment="1">
      <alignment vertical="top" wrapText="1" readingOrder="1"/>
    </xf>
    <xf numFmtId="165" fontId="4" fillId="0" borderId="34" xfId="0" applyNumberFormat="1" applyFont="1" applyBorder="1" applyAlignment="1">
      <alignment horizontal="right" vertical="top" wrapText="1" readingOrder="1"/>
    </xf>
    <xf numFmtId="165" fontId="11" fillId="0" borderId="2" xfId="0" applyNumberFormat="1" applyFont="1" applyBorder="1" applyAlignment="1">
      <alignment horizontal="right" vertical="top" wrapText="1" readingOrder="1"/>
    </xf>
    <xf numFmtId="165" fontId="4" fillId="0" borderId="2" xfId="0" applyNumberFormat="1" applyFont="1" applyBorder="1" applyAlignment="1">
      <alignment horizontal="right" vertical="top" wrapText="1" readingOrder="1"/>
    </xf>
    <xf numFmtId="165" fontId="11" fillId="0" borderId="35" xfId="0" applyNumberFormat="1" applyFont="1" applyBorder="1" applyAlignment="1">
      <alignment horizontal="right"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0" fontId="12" fillId="0" borderId="24" xfId="0" applyFont="1" applyBorder="1" applyAlignment="1">
      <alignment horizontal="left" indent="1"/>
    </xf>
    <xf numFmtId="165" fontId="4" fillId="0" borderId="36" xfId="0" applyNumberFormat="1" applyFont="1" applyBorder="1" applyAlignment="1">
      <alignment horizontal="right" vertical="top" wrapText="1" readingOrder="1"/>
    </xf>
    <xf numFmtId="165" fontId="11" fillId="0" borderId="37" xfId="0" applyNumberFormat="1" applyFont="1" applyBorder="1" applyAlignment="1">
      <alignment horizontal="right" vertical="top" wrapText="1" readingOrder="1"/>
    </xf>
    <xf numFmtId="165" fontId="6" fillId="0" borderId="38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right" vertical="top"/>
    </xf>
    <xf numFmtId="165" fontId="12" fillId="0" borderId="35" xfId="0" applyNumberFormat="1" applyFont="1" applyBorder="1" applyAlignment="1">
      <alignment horizontal="right" vertical="center"/>
    </xf>
    <xf numFmtId="165" fontId="12" fillId="0" borderId="19" xfId="1" applyNumberFormat="1" applyFont="1" applyFill="1" applyBorder="1" applyAlignment="1">
      <alignment horizontal="right" vertical="top"/>
    </xf>
    <xf numFmtId="165" fontId="6" fillId="0" borderId="17" xfId="0" applyNumberFormat="1" applyFont="1" applyBorder="1" applyAlignment="1">
      <alignment vertical="center"/>
    </xf>
    <xf numFmtId="165" fontId="6" fillId="0" borderId="19" xfId="0" applyNumberFormat="1" applyFont="1" applyBorder="1" applyAlignment="1">
      <alignment horizontal="right" vertical="top" wrapText="1" readingOrder="1"/>
    </xf>
    <xf numFmtId="165" fontId="0" fillId="0" borderId="0" xfId="0" applyNumberFormat="1" applyAlignment="1">
      <alignment vertical="center"/>
    </xf>
    <xf numFmtId="8" fontId="12" fillId="0" borderId="17" xfId="0" applyNumberFormat="1" applyFont="1" applyBorder="1" applyAlignment="1">
      <alignment horizontal="right" vertical="center"/>
    </xf>
    <xf numFmtId="8" fontId="12" fillId="0" borderId="19" xfId="0" applyNumberFormat="1" applyFont="1" applyBorder="1" applyAlignment="1">
      <alignment horizontal="right" vertical="top" wrapText="1" readingOrder="1"/>
    </xf>
    <xf numFmtId="7" fontId="12" fillId="0" borderId="19" xfId="0" applyNumberFormat="1" applyFont="1" applyBorder="1" applyAlignment="1">
      <alignment horizontal="right" vertical="top" wrapText="1" readingOrder="1"/>
    </xf>
    <xf numFmtId="165" fontId="12" fillId="0" borderId="19" xfId="0" applyNumberFormat="1" applyFont="1" applyBorder="1" applyAlignment="1">
      <alignment horizontal="right" vertical="top" wrapText="1" readingOrder="1"/>
    </xf>
    <xf numFmtId="8" fontId="12" fillId="0" borderId="19" xfId="0" applyNumberFormat="1" applyFont="1" applyBorder="1" applyAlignment="1">
      <alignment vertical="top"/>
    </xf>
    <xf numFmtId="8" fontId="11" fillId="0" borderId="17" xfId="0" applyNumberFormat="1" applyFont="1" applyBorder="1" applyAlignment="1">
      <alignment horizontal="right" vertical="top"/>
    </xf>
    <xf numFmtId="8" fontId="11" fillId="0" borderId="19" xfId="0" applyNumberFormat="1" applyFont="1" applyBorder="1" applyAlignment="1">
      <alignment horizontal="right" vertical="top"/>
    </xf>
    <xf numFmtId="165" fontId="6" fillId="0" borderId="19" xfId="0" applyNumberFormat="1" applyFont="1" applyBorder="1" applyAlignment="1">
      <alignment vertical="top" wrapText="1" readingOrder="1"/>
    </xf>
    <xf numFmtId="165" fontId="4" fillId="0" borderId="17" xfId="0" applyNumberFormat="1" applyFont="1" applyBorder="1" applyAlignment="1">
      <alignment vertical="top" wrapText="1" readingOrder="1"/>
    </xf>
    <xf numFmtId="165" fontId="4" fillId="0" borderId="2" xfId="0" applyNumberFormat="1" applyFont="1" applyBorder="1" applyAlignment="1">
      <alignment vertical="top" wrapText="1" readingOrder="1"/>
    </xf>
    <xf numFmtId="4" fontId="1" fillId="0" borderId="0" xfId="0" applyNumberFormat="1" applyFont="1"/>
    <xf numFmtId="4" fontId="18" fillId="0" borderId="0" xfId="0" applyNumberFormat="1" applyFont="1"/>
    <xf numFmtId="0" fontId="17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4" fillId="2" borderId="29" xfId="0" applyFont="1" applyFill="1" applyBorder="1" applyAlignment="1">
      <alignment horizontal="center" vertical="top" wrapText="1" readingOrder="1"/>
    </xf>
    <xf numFmtId="0" fontId="4" fillId="2" borderId="28" xfId="0" applyFont="1" applyFill="1" applyBorder="1" applyAlignment="1">
      <alignment horizontal="center" vertical="center" wrapText="1" readingOrder="1"/>
    </xf>
    <xf numFmtId="0" fontId="4" fillId="2" borderId="3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4" fillId="2" borderId="30" xfId="0" applyFont="1" applyFill="1" applyBorder="1" applyAlignment="1">
      <alignment horizontal="center" vertical="center" wrapText="1" readingOrder="1"/>
    </xf>
    <xf numFmtId="0" fontId="4" fillId="2" borderId="32" xfId="0" applyFont="1" applyFill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top"/>
    </xf>
    <xf numFmtId="8" fontId="11" fillId="0" borderId="19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538370</xdr:colOff>
      <xdr:row>258</xdr:row>
      <xdr:rowOff>74544</xdr:rowOff>
    </xdr:from>
    <xdr:to>
      <xdr:col>3</xdr:col>
      <xdr:colOff>923097</xdr:colOff>
      <xdr:row>261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4F0B8C-C73D-4DF3-BC58-2A9F231E5E28}"/>
            </a:ext>
          </a:extLst>
        </xdr:cNvPr>
        <xdr:cNvSpPr txBox="1"/>
      </xdr:nvSpPr>
      <xdr:spPr>
        <a:xfrm>
          <a:off x="3950805" y="50855218"/>
          <a:ext cx="2538205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0</xdr:colOff>
      <xdr:row>258</xdr:row>
      <xdr:rowOff>93592</xdr:rowOff>
    </xdr:from>
    <xdr:to>
      <xdr:col>0</xdr:col>
      <xdr:colOff>2828925</xdr:colOff>
      <xdr:row>261</xdr:row>
      <xdr:rowOff>143287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D7C47AB-0A78-4206-88B7-3A6120E36E54}"/>
            </a:ext>
          </a:extLst>
        </xdr:cNvPr>
        <xdr:cNvSpPr txBox="1"/>
      </xdr:nvSpPr>
      <xdr:spPr>
        <a:xfrm>
          <a:off x="0" y="52166767"/>
          <a:ext cx="2828925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</a:t>
          </a:r>
          <a:r>
            <a:rPr lang="es-MX" sz="1100" baseline="0"/>
            <a:t> ADAME MUÑOZ</a:t>
          </a:r>
          <a:endParaRPr lang="es-MX" sz="1100"/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785192</xdr:colOff>
      <xdr:row>259</xdr:row>
      <xdr:rowOff>1242</xdr:rowOff>
    </xdr:from>
    <xdr:to>
      <xdr:col>3</xdr:col>
      <xdr:colOff>662609</xdr:colOff>
      <xdr:row>259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7CD148A7-CFB1-4070-9483-2E41C3D3572A}"/>
            </a:ext>
          </a:extLst>
        </xdr:cNvPr>
        <xdr:cNvCxnSpPr/>
      </xdr:nvCxnSpPr>
      <xdr:spPr>
        <a:xfrm>
          <a:off x="4197627" y="50972416"/>
          <a:ext cx="20308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259</xdr:row>
      <xdr:rowOff>1242</xdr:rowOff>
    </xdr:from>
    <xdr:to>
      <xdr:col>6</xdr:col>
      <xdr:colOff>523048</xdr:colOff>
      <xdr:row>259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E7270D3A-0D9C-4C06-9630-D9C99F37F15B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258</xdr:row>
      <xdr:rowOff>70817</xdr:rowOff>
    </xdr:from>
    <xdr:to>
      <xdr:col>6</xdr:col>
      <xdr:colOff>786846</xdr:colOff>
      <xdr:row>263</xdr:row>
      <xdr:rowOff>49695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C0F87BE6-F055-4021-97CF-58E573B2E265}"/>
            </a:ext>
          </a:extLst>
        </xdr:cNvPr>
        <xdr:cNvSpPr txBox="1"/>
      </xdr:nvSpPr>
      <xdr:spPr>
        <a:xfrm>
          <a:off x="6626087" y="53203752"/>
          <a:ext cx="2509629" cy="931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C.P. BIANCA ADILENE QUEVEDO RUÍZ</a:t>
          </a:r>
        </a:p>
        <a:p>
          <a:pPr algn="ctr"/>
          <a:r>
            <a:rPr lang="es-MX" sz="1100" b="1"/>
            <a:t>ENCARGADA DE DESPACHO DE LA SUBDIRECCIÓN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483705</xdr:colOff>
      <xdr:row>258</xdr:row>
      <xdr:rowOff>182217</xdr:rowOff>
    </xdr:from>
    <xdr:to>
      <xdr:col>0</xdr:col>
      <xdr:colOff>2275647</xdr:colOff>
      <xdr:row>258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29BF766F-3222-4E3D-8A79-57964C863A8D}"/>
            </a:ext>
          </a:extLst>
        </xdr:cNvPr>
        <xdr:cNvCxnSpPr/>
      </xdr:nvCxnSpPr>
      <xdr:spPr>
        <a:xfrm>
          <a:off x="483705" y="52255392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919370</xdr:colOff>
      <xdr:row>0</xdr:row>
      <xdr:rowOff>144462</xdr:rowOff>
    </xdr:from>
    <xdr:to>
      <xdr:col>3</xdr:col>
      <xdr:colOff>314739</xdr:colOff>
      <xdr:row>9</xdr:row>
      <xdr:rowOff>120812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4D72683-81C9-4C1E-B846-5143A90C6B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50805" y="144462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869672</xdr:colOff>
      <xdr:row>68</xdr:row>
      <xdr:rowOff>165656</xdr:rowOff>
    </xdr:from>
    <xdr:to>
      <xdr:col>3</xdr:col>
      <xdr:colOff>265041</xdr:colOff>
      <xdr:row>77</xdr:row>
      <xdr:rowOff>142006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754A9A0-1203-489D-92CC-F8D885FCB8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01107" y="14221243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877960</xdr:colOff>
      <xdr:row>136</xdr:row>
      <xdr:rowOff>62534</xdr:rowOff>
    </xdr:from>
    <xdr:to>
      <xdr:col>3</xdr:col>
      <xdr:colOff>223633</xdr:colOff>
      <xdr:row>144</xdr:row>
      <xdr:rowOff>175132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86714FA-AF8A-46F1-98A5-AFAB32E180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09395" y="27635338"/>
          <a:ext cx="1499151" cy="1636598"/>
        </a:xfrm>
        <a:prstGeom prst="rect">
          <a:avLst/>
        </a:prstGeom>
      </xdr:spPr>
    </xdr:pic>
    <xdr:clientData/>
  </xdr:twoCellAnchor>
  <xdr:twoCellAnchor editAs="oneCell">
    <xdr:from>
      <xdr:col>1</xdr:col>
      <xdr:colOff>588065</xdr:colOff>
      <xdr:row>201</xdr:row>
      <xdr:rowOff>124238</xdr:rowOff>
    </xdr:from>
    <xdr:to>
      <xdr:col>2</xdr:col>
      <xdr:colOff>1035325</xdr:colOff>
      <xdr:row>210</xdr:row>
      <xdr:rowOff>100588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283CF10-C743-4C3C-8854-21EFCC389F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4000500" y="41023760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0</xdr:col>
      <xdr:colOff>33132</xdr:colOff>
      <xdr:row>60</xdr:row>
      <xdr:rowOff>155756</xdr:rowOff>
    </xdr:from>
    <xdr:to>
      <xdr:col>6</xdr:col>
      <xdr:colOff>911088</xdr:colOff>
      <xdr:row>65</xdr:row>
      <xdr:rowOff>145185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6EEDF92-CEE3-4938-A9D3-C5164D0A69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33132" y="12687343"/>
          <a:ext cx="9226826" cy="9419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129</xdr:row>
      <xdr:rowOff>173929</xdr:rowOff>
    </xdr:from>
    <xdr:to>
      <xdr:col>6</xdr:col>
      <xdr:colOff>911087</xdr:colOff>
      <xdr:row>134</xdr:row>
      <xdr:rowOff>163358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456DB44-D8C7-458E-98EC-8C3456B02A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0" y="26413233"/>
          <a:ext cx="9259957" cy="941929"/>
        </a:xfrm>
        <a:prstGeom prst="rect">
          <a:avLst/>
        </a:prstGeom>
      </xdr:spPr>
    </xdr:pic>
    <xdr:clientData/>
  </xdr:twoCellAnchor>
  <xdr:twoCellAnchor editAs="oneCell">
    <xdr:from>
      <xdr:col>0</xdr:col>
      <xdr:colOff>8282</xdr:colOff>
      <xdr:row>194</xdr:row>
      <xdr:rowOff>8275</xdr:rowOff>
    </xdr:from>
    <xdr:to>
      <xdr:col>6</xdr:col>
      <xdr:colOff>911087</xdr:colOff>
      <xdr:row>198</xdr:row>
      <xdr:rowOff>155072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BAED153-D55A-4CD3-9ADB-A7DB761739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8282" y="40236905"/>
          <a:ext cx="9251675" cy="908797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262</xdr:row>
      <xdr:rowOff>182219</xdr:rowOff>
    </xdr:from>
    <xdr:to>
      <xdr:col>6</xdr:col>
      <xdr:colOff>911087</xdr:colOff>
      <xdr:row>267</xdr:row>
      <xdr:rowOff>171648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9BFF8CC-6EA4-42A1-BA86-882050CBF6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24848" y="54077154"/>
          <a:ext cx="9235109" cy="941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4"/>
  <sheetViews>
    <sheetView tabSelected="1" view="pageBreakPreview" zoomScale="115" zoomScaleNormal="115" zoomScaleSheetLayoutView="115" workbookViewId="0">
      <selection sqref="A1:XFD1048576"/>
    </sheetView>
  </sheetViews>
  <sheetFormatPr baseColWidth="10" defaultColWidth="11.42578125" defaultRowHeight="15" x14ac:dyDescent="0.25"/>
  <cols>
    <col min="1" max="1" width="45.42578125" customWidth="1"/>
    <col min="2" max="2" width="16.5703125" customWidth="1"/>
    <col min="3" max="3" width="15.7109375" customWidth="1"/>
    <col min="4" max="4" width="15.85546875" bestFit="1" customWidth="1"/>
    <col min="5" max="6" width="15.7109375" bestFit="1" customWidth="1"/>
    <col min="7" max="7" width="14" customWidth="1"/>
    <col min="8" max="8" width="12.7109375" bestFit="1" customWidth="1"/>
  </cols>
  <sheetData>
    <row r="1" spans="1:7" x14ac:dyDescent="0.25">
      <c r="E1" s="8"/>
    </row>
    <row r="2" spans="1:7" x14ac:dyDescent="0.25">
      <c r="E2" s="108"/>
    </row>
    <row r="3" spans="1:7" x14ac:dyDescent="0.25">
      <c r="E3" s="108"/>
    </row>
    <row r="4" spans="1:7" x14ac:dyDescent="0.25">
      <c r="E4" s="108"/>
    </row>
    <row r="6" spans="1:7" x14ac:dyDescent="0.25">
      <c r="E6" s="8"/>
      <c r="F6" s="109"/>
    </row>
    <row r="7" spans="1:7" x14ac:dyDescent="0.25">
      <c r="E7" s="109"/>
      <c r="F7" s="108"/>
    </row>
    <row r="8" spans="1:7" x14ac:dyDescent="0.25">
      <c r="F8" s="8"/>
    </row>
    <row r="9" spans="1:7" x14ac:dyDescent="0.25">
      <c r="F9" s="8"/>
    </row>
    <row r="10" spans="1:7" x14ac:dyDescent="0.25">
      <c r="F10" s="8"/>
    </row>
    <row r="11" spans="1:7" ht="15" customHeight="1" x14ac:dyDescent="0.25">
      <c r="A11" s="111" t="s">
        <v>0</v>
      </c>
      <c r="B11" s="111"/>
      <c r="C11" s="111"/>
      <c r="D11" s="111"/>
      <c r="E11" s="111"/>
      <c r="F11" s="111"/>
      <c r="G11" s="111"/>
    </row>
    <row r="12" spans="1:7" ht="15" customHeight="1" x14ac:dyDescent="0.25">
      <c r="A12" s="111" t="s">
        <v>1</v>
      </c>
      <c r="B12" s="111"/>
      <c r="C12" s="111"/>
      <c r="D12" s="111"/>
      <c r="E12" s="111"/>
      <c r="F12" s="111"/>
      <c r="G12" s="111"/>
    </row>
    <row r="13" spans="1:7" ht="15" customHeight="1" x14ac:dyDescent="0.25">
      <c r="A13" s="115" t="s">
        <v>92</v>
      </c>
      <c r="B13" s="115"/>
      <c r="C13" s="115"/>
      <c r="D13" s="115"/>
      <c r="E13" s="115"/>
      <c r="F13" s="115"/>
      <c r="G13" s="115"/>
    </row>
    <row r="14" spans="1:7" x14ac:dyDescent="0.25">
      <c r="A14" s="110" t="s">
        <v>94</v>
      </c>
      <c r="B14" s="110"/>
      <c r="C14" s="110"/>
      <c r="D14" s="110"/>
      <c r="E14" s="110"/>
      <c r="F14" s="110"/>
      <c r="G14" s="110"/>
    </row>
    <row r="15" spans="1:7" ht="17.100000000000001" customHeight="1" thickBot="1" x14ac:dyDescent="0.3">
      <c r="A15" s="123" t="s">
        <v>2</v>
      </c>
      <c r="B15" s="123"/>
      <c r="C15" s="123"/>
      <c r="D15" s="123"/>
      <c r="E15" s="123"/>
      <c r="F15" s="123"/>
      <c r="G15" s="123"/>
    </row>
    <row r="16" spans="1:7" ht="17.100000000000001" customHeight="1" x14ac:dyDescent="0.25">
      <c r="A16" s="113" t="s">
        <v>4</v>
      </c>
      <c r="B16" s="112" t="s">
        <v>3</v>
      </c>
      <c r="C16" s="112"/>
      <c r="D16" s="112"/>
      <c r="E16" s="112"/>
      <c r="F16" s="112"/>
      <c r="G16" s="116" t="s">
        <v>9</v>
      </c>
    </row>
    <row r="17" spans="1:7" ht="24" x14ac:dyDescent="0.25">
      <c r="A17" s="114"/>
      <c r="B17" s="14" t="s">
        <v>5</v>
      </c>
      <c r="C17" s="14" t="s">
        <v>75</v>
      </c>
      <c r="D17" s="15" t="s">
        <v>6</v>
      </c>
      <c r="E17" s="15" t="s">
        <v>7</v>
      </c>
      <c r="F17" s="15" t="s">
        <v>8</v>
      </c>
      <c r="G17" s="117"/>
    </row>
    <row r="18" spans="1:7" x14ac:dyDescent="0.25">
      <c r="A18" s="80" t="s">
        <v>83</v>
      </c>
      <c r="B18" s="16">
        <f t="shared" ref="B18:G18" si="0">+B19+B27+B37+B47+B86+B96+B100+B109+B113</f>
        <v>995720575.43000007</v>
      </c>
      <c r="C18" s="16">
        <f t="shared" si="0"/>
        <v>100213687.36999999</v>
      </c>
      <c r="D18" s="16">
        <f t="shared" si="0"/>
        <v>1095934262.8</v>
      </c>
      <c r="E18" s="16">
        <f>+E19+E27+E37+E47+E86+E96+E100+E109+E113</f>
        <v>1051868824.4800001</v>
      </c>
      <c r="F18" s="16">
        <f t="shared" si="0"/>
        <v>896307272.42000008</v>
      </c>
      <c r="G18" s="81">
        <f t="shared" si="0"/>
        <v>44065438.32</v>
      </c>
    </row>
    <row r="19" spans="1:7" x14ac:dyDescent="0.25">
      <c r="A19" s="82" t="s">
        <v>85</v>
      </c>
      <c r="B19" s="59">
        <f>SUM(B20:B26)</f>
        <v>509539931.21000004</v>
      </c>
      <c r="C19" s="61">
        <f>C20+C21+C22+C23+C24</f>
        <v>43214695.769999996</v>
      </c>
      <c r="D19" s="59">
        <f>SUM(D20:D26)</f>
        <v>552754626.98000002</v>
      </c>
      <c r="E19" s="61">
        <f t="shared" ref="E19:F19" si="1">E20+E21+E22+E23+E24</f>
        <v>542797094.01999998</v>
      </c>
      <c r="F19" s="61">
        <f t="shared" si="1"/>
        <v>523701829.57999998</v>
      </c>
      <c r="G19" s="83">
        <f>SUM(G20:G26)</f>
        <v>9957532.9600000158</v>
      </c>
    </row>
    <row r="20" spans="1:7" ht="12" customHeight="1" x14ac:dyDescent="0.25">
      <c r="A20" s="68" t="s">
        <v>10</v>
      </c>
      <c r="B20" s="55">
        <v>277045463.72000003</v>
      </c>
      <c r="C20" s="103" t="s">
        <v>203</v>
      </c>
      <c r="D20" s="27">
        <f>+B20+C20</f>
        <v>275690089.89000005</v>
      </c>
      <c r="E20" s="103" t="s">
        <v>207</v>
      </c>
      <c r="F20" s="103" t="s">
        <v>96</v>
      </c>
      <c r="G20" s="84">
        <f>+D20-E20</f>
        <v>1108779.9800000191</v>
      </c>
    </row>
    <row r="21" spans="1:7" ht="12.75" customHeight="1" x14ac:dyDescent="0.25">
      <c r="A21" s="68" t="s">
        <v>78</v>
      </c>
      <c r="B21" s="55">
        <v>0</v>
      </c>
      <c r="C21" s="103" t="s">
        <v>95</v>
      </c>
      <c r="D21" s="27">
        <f t="shared" ref="D21:D26" si="2">+B21+C21</f>
        <v>3216119.63</v>
      </c>
      <c r="E21" s="103" t="s">
        <v>97</v>
      </c>
      <c r="F21" s="103" t="s">
        <v>98</v>
      </c>
      <c r="G21" s="84">
        <f t="shared" ref="G21:G26" si="3">+D21-E21</f>
        <v>120550.79000000004</v>
      </c>
    </row>
    <row r="22" spans="1:7" ht="14.25" customHeight="1" x14ac:dyDescent="0.25">
      <c r="A22" s="68" t="s">
        <v>11</v>
      </c>
      <c r="B22" s="55">
        <v>91523792.379999995</v>
      </c>
      <c r="C22" s="103" t="s">
        <v>204</v>
      </c>
      <c r="D22" s="27">
        <f t="shared" si="2"/>
        <v>91414624.739999995</v>
      </c>
      <c r="E22" s="103" t="s">
        <v>208</v>
      </c>
      <c r="F22" s="103" t="s">
        <v>99</v>
      </c>
      <c r="G22" s="84">
        <f t="shared" si="3"/>
        <v>3159023.9200000018</v>
      </c>
    </row>
    <row r="23" spans="1:7" ht="14.25" customHeight="1" x14ac:dyDescent="0.25">
      <c r="A23" s="68" t="s">
        <v>12</v>
      </c>
      <c r="B23" s="55">
        <v>57000000</v>
      </c>
      <c r="C23" s="103" t="s">
        <v>205</v>
      </c>
      <c r="D23" s="27">
        <f t="shared" si="2"/>
        <v>81926751.719999999</v>
      </c>
      <c r="E23" s="103" t="s">
        <v>209</v>
      </c>
      <c r="F23" s="103" t="s">
        <v>210</v>
      </c>
      <c r="G23" s="84">
        <f t="shared" si="3"/>
        <v>1958333.549999997</v>
      </c>
    </row>
    <row r="24" spans="1:7" ht="13.5" customHeight="1" x14ac:dyDescent="0.25">
      <c r="A24" s="68" t="s">
        <v>13</v>
      </c>
      <c r="B24" s="55">
        <v>83970675.109999999</v>
      </c>
      <c r="C24" s="103" t="s">
        <v>206</v>
      </c>
      <c r="D24" s="27">
        <f t="shared" si="2"/>
        <v>100507041</v>
      </c>
      <c r="E24" s="103" t="s">
        <v>100</v>
      </c>
      <c r="F24" s="103" t="s">
        <v>101</v>
      </c>
      <c r="G24" s="84">
        <f t="shared" si="3"/>
        <v>3610844.7199999988</v>
      </c>
    </row>
    <row r="25" spans="1:7" ht="12" customHeight="1" x14ac:dyDescent="0.25">
      <c r="A25" s="68" t="s">
        <v>14</v>
      </c>
      <c r="B25" s="27">
        <v>0</v>
      </c>
      <c r="C25" s="27">
        <v>0</v>
      </c>
      <c r="D25" s="27">
        <f t="shared" si="2"/>
        <v>0</v>
      </c>
      <c r="E25" s="27">
        <v>0</v>
      </c>
      <c r="F25" s="57">
        <f t="shared" ref="F25:F26" si="4">+C25+E25</f>
        <v>0</v>
      </c>
      <c r="G25" s="84">
        <f t="shared" si="3"/>
        <v>0</v>
      </c>
    </row>
    <row r="26" spans="1:7" ht="14.25" customHeight="1" x14ac:dyDescent="0.25">
      <c r="A26" s="68" t="s">
        <v>15</v>
      </c>
      <c r="B26" s="27">
        <v>0</v>
      </c>
      <c r="C26" s="27">
        <v>0</v>
      </c>
      <c r="D26" s="27">
        <f t="shared" si="2"/>
        <v>0</v>
      </c>
      <c r="E26" s="27">
        <v>0</v>
      </c>
      <c r="F26" s="57">
        <f t="shared" si="4"/>
        <v>0</v>
      </c>
      <c r="G26" s="84">
        <f t="shared" si="3"/>
        <v>0</v>
      </c>
    </row>
    <row r="27" spans="1:7" ht="26.25" customHeight="1" x14ac:dyDescent="0.25">
      <c r="A27" s="69" t="s">
        <v>86</v>
      </c>
      <c r="B27" s="43">
        <f>SUM(B28:B36)</f>
        <v>37053597</v>
      </c>
      <c r="C27" s="96">
        <f>C28+C29+C30+C31+C32+C33+C34+C35+C36</f>
        <v>-3488030.93</v>
      </c>
      <c r="D27" s="43">
        <f>SUM(D28:D36)</f>
        <v>33565566.07</v>
      </c>
      <c r="E27" s="96">
        <f t="shared" ref="E27:F27" si="5">E28+E29+E30+E31+E32+E33+E34+E35+E36</f>
        <v>29794531.150000002</v>
      </c>
      <c r="F27" s="96">
        <f t="shared" si="5"/>
        <v>26259344.240000002</v>
      </c>
      <c r="G27" s="85">
        <f t="shared" ref="G27" si="6">SUM(G28:G36)</f>
        <v>3771034.92</v>
      </c>
    </row>
    <row r="28" spans="1:7" ht="24" customHeight="1" x14ac:dyDescent="0.25">
      <c r="A28" s="68" t="s">
        <v>16</v>
      </c>
      <c r="B28" s="55">
        <v>5355800</v>
      </c>
      <c r="C28" s="103" t="s">
        <v>211</v>
      </c>
      <c r="D28" s="27">
        <f>+B28+C28</f>
        <v>4213122.72</v>
      </c>
      <c r="E28" s="27" t="s">
        <v>108</v>
      </c>
      <c r="F28" s="27" t="s">
        <v>109</v>
      </c>
      <c r="G28" s="84">
        <f>+D28-E28</f>
        <v>820535.22999999952</v>
      </c>
    </row>
    <row r="29" spans="1:7" ht="13.5" customHeight="1" x14ac:dyDescent="0.25">
      <c r="A29" s="68" t="s">
        <v>17</v>
      </c>
      <c r="B29" s="55">
        <v>1140700</v>
      </c>
      <c r="C29" s="103" t="s">
        <v>106</v>
      </c>
      <c r="D29" s="27">
        <f t="shared" ref="D29:D36" si="7">+B29+C29</f>
        <v>972675.7</v>
      </c>
      <c r="E29" s="27" t="s">
        <v>110</v>
      </c>
      <c r="F29" s="27" t="s">
        <v>111</v>
      </c>
      <c r="G29" s="84">
        <f t="shared" ref="G29:G36" si="8">+D29-E29</f>
        <v>302345.19999999995</v>
      </c>
    </row>
    <row r="30" spans="1:7" ht="24" customHeight="1" x14ac:dyDescent="0.25">
      <c r="A30" s="68" t="s">
        <v>18</v>
      </c>
      <c r="B30" s="27">
        <v>0</v>
      </c>
      <c r="C30" s="103">
        <v>0</v>
      </c>
      <c r="D30" s="27">
        <f t="shared" si="7"/>
        <v>0</v>
      </c>
      <c r="E30" s="103">
        <v>0</v>
      </c>
      <c r="F30" s="103">
        <v>0</v>
      </c>
      <c r="G30" s="84">
        <f t="shared" si="8"/>
        <v>0</v>
      </c>
    </row>
    <row r="31" spans="1:7" ht="24" x14ac:dyDescent="0.25">
      <c r="A31" s="68" t="s">
        <v>19</v>
      </c>
      <c r="B31" s="55">
        <v>13985000</v>
      </c>
      <c r="C31" s="103" t="s">
        <v>212</v>
      </c>
      <c r="D31" s="27">
        <f t="shared" si="7"/>
        <v>12104450.199999999</v>
      </c>
      <c r="E31" s="27" t="s">
        <v>216</v>
      </c>
      <c r="F31" s="27" t="s">
        <v>217</v>
      </c>
      <c r="G31" s="84">
        <f t="shared" si="8"/>
        <v>1435603.33</v>
      </c>
    </row>
    <row r="32" spans="1:7" ht="13.5" customHeight="1" x14ac:dyDescent="0.25">
      <c r="A32" s="68" t="s">
        <v>20</v>
      </c>
      <c r="B32" s="55">
        <v>940000</v>
      </c>
      <c r="C32" s="103" t="s">
        <v>107</v>
      </c>
      <c r="D32" s="27">
        <f t="shared" si="7"/>
        <v>368480.56999999995</v>
      </c>
      <c r="E32" s="27" t="s">
        <v>112</v>
      </c>
      <c r="F32" s="27" t="s">
        <v>113</v>
      </c>
      <c r="G32" s="84">
        <f t="shared" si="8"/>
        <v>37339.679999999935</v>
      </c>
    </row>
    <row r="33" spans="1:7" ht="13.5" customHeight="1" x14ac:dyDescent="0.25">
      <c r="A33" s="68" t="s">
        <v>21</v>
      </c>
      <c r="B33" s="55">
        <v>10070597</v>
      </c>
      <c r="C33" s="103" t="s">
        <v>213</v>
      </c>
      <c r="D33" s="27">
        <f t="shared" si="7"/>
        <v>10922514.26</v>
      </c>
      <c r="E33" s="27" t="s">
        <v>114</v>
      </c>
      <c r="F33" s="27" t="s">
        <v>115</v>
      </c>
      <c r="G33" s="84">
        <f t="shared" si="8"/>
        <v>313426.81000000052</v>
      </c>
    </row>
    <row r="34" spans="1:7" ht="27" customHeight="1" x14ac:dyDescent="0.25">
      <c r="A34" s="68" t="s">
        <v>22</v>
      </c>
      <c r="B34" s="55">
        <v>1393000</v>
      </c>
      <c r="C34" s="103" t="s">
        <v>214</v>
      </c>
      <c r="D34" s="27">
        <f t="shared" si="7"/>
        <v>1630665.01</v>
      </c>
      <c r="E34" s="27" t="s">
        <v>116</v>
      </c>
      <c r="F34" s="27" t="s">
        <v>117</v>
      </c>
      <c r="G34" s="84">
        <f t="shared" si="8"/>
        <v>106324</v>
      </c>
    </row>
    <row r="35" spans="1:7" ht="14.25" customHeight="1" x14ac:dyDescent="0.25">
      <c r="A35" s="68" t="s">
        <v>29</v>
      </c>
      <c r="B35" s="27">
        <v>0</v>
      </c>
      <c r="C35" s="103">
        <v>0</v>
      </c>
      <c r="D35" s="27">
        <f t="shared" si="7"/>
        <v>0</v>
      </c>
      <c r="E35" s="103">
        <v>0</v>
      </c>
      <c r="F35" s="103">
        <v>0</v>
      </c>
      <c r="G35" s="84">
        <f t="shared" si="8"/>
        <v>0</v>
      </c>
    </row>
    <row r="36" spans="1:7" ht="12.75" customHeight="1" x14ac:dyDescent="0.25">
      <c r="A36" s="68" t="s">
        <v>30</v>
      </c>
      <c r="B36" s="55">
        <v>4168500</v>
      </c>
      <c r="C36" s="103" t="s">
        <v>215</v>
      </c>
      <c r="D36" s="27">
        <f t="shared" si="7"/>
        <v>3353657.61</v>
      </c>
      <c r="E36" s="27" t="s">
        <v>118</v>
      </c>
      <c r="F36" s="27" t="s">
        <v>119</v>
      </c>
      <c r="G36" s="84">
        <f t="shared" si="8"/>
        <v>755460.66999999993</v>
      </c>
    </row>
    <row r="37" spans="1:7" ht="24" x14ac:dyDescent="0.25">
      <c r="A37" s="69" t="s">
        <v>87</v>
      </c>
      <c r="B37" s="43">
        <f t="shared" ref="B37" si="9">SUM(B38:B46)</f>
        <v>150916150.69</v>
      </c>
      <c r="C37" s="105">
        <f>C38+C39+C40+C41+C42+C43+C44+C45+C46</f>
        <v>22616402.509999998</v>
      </c>
      <c r="D37" s="106">
        <f>SUM(D38:D46)</f>
        <v>173532553.20000002</v>
      </c>
      <c r="E37" s="105">
        <f t="shared" ref="E37:F37" si="10">E38+E39+E40+E41+E42+E43+E44+E45+E46</f>
        <v>165630976.82999998</v>
      </c>
      <c r="F37" s="105">
        <f t="shared" si="10"/>
        <v>145245451.47999999</v>
      </c>
      <c r="G37" s="107">
        <f>SUM(G38:G46)</f>
        <v>7901576.3700000029</v>
      </c>
    </row>
    <row r="38" spans="1:7" x14ac:dyDescent="0.25">
      <c r="A38" s="68" t="s">
        <v>23</v>
      </c>
      <c r="B38" s="55">
        <v>41894000</v>
      </c>
      <c r="C38" s="103" t="s">
        <v>120</v>
      </c>
      <c r="D38" s="27">
        <f t="shared" ref="D38:D46" si="11">+B38+C38</f>
        <v>37828092.469999999</v>
      </c>
      <c r="E38" s="103" t="s">
        <v>126</v>
      </c>
      <c r="F38" s="103" t="s">
        <v>127</v>
      </c>
      <c r="G38" s="84">
        <f>+D38-E38</f>
        <v>2569072.0300000012</v>
      </c>
    </row>
    <row r="39" spans="1:7" x14ac:dyDescent="0.25">
      <c r="A39" s="68" t="s">
        <v>24</v>
      </c>
      <c r="B39" s="55">
        <v>3050000</v>
      </c>
      <c r="C39" s="103" t="s">
        <v>121</v>
      </c>
      <c r="D39" s="27">
        <f t="shared" si="11"/>
        <v>3193004.29</v>
      </c>
      <c r="E39" s="103" t="s">
        <v>128</v>
      </c>
      <c r="F39" s="103" t="s">
        <v>129</v>
      </c>
      <c r="G39" s="84">
        <f t="shared" ref="G39:G46" si="12">+D39-E39</f>
        <v>134809.60000000009</v>
      </c>
    </row>
    <row r="40" spans="1:7" ht="24" x14ac:dyDescent="0.25">
      <c r="A40" s="68" t="s">
        <v>31</v>
      </c>
      <c r="B40" s="55">
        <v>19367000</v>
      </c>
      <c r="C40" s="103" t="s">
        <v>218</v>
      </c>
      <c r="D40" s="27">
        <f t="shared" si="11"/>
        <v>33199673.050000001</v>
      </c>
      <c r="E40" s="103" t="s">
        <v>221</v>
      </c>
      <c r="F40" s="103" t="s">
        <v>222</v>
      </c>
      <c r="G40" s="84">
        <f t="shared" si="12"/>
        <v>1352806.9800000004</v>
      </c>
    </row>
    <row r="41" spans="1:7" x14ac:dyDescent="0.25">
      <c r="A41" s="68" t="s">
        <v>32</v>
      </c>
      <c r="B41" s="55">
        <v>6470000</v>
      </c>
      <c r="C41" s="103" t="s">
        <v>122</v>
      </c>
      <c r="D41" s="27">
        <f t="shared" si="11"/>
        <v>9917124.1400000006</v>
      </c>
      <c r="E41" s="103" t="s">
        <v>223</v>
      </c>
      <c r="F41" s="103" t="s">
        <v>224</v>
      </c>
      <c r="G41" s="84">
        <f t="shared" si="12"/>
        <v>1438807.5600000005</v>
      </c>
    </row>
    <row r="42" spans="1:7" ht="24" x14ac:dyDescent="0.25">
      <c r="A42" s="68" t="s">
        <v>33</v>
      </c>
      <c r="B42" s="55">
        <v>50397000</v>
      </c>
      <c r="C42" s="103" t="s">
        <v>219</v>
      </c>
      <c r="D42" s="27">
        <f t="shared" si="11"/>
        <v>49336499.200000003</v>
      </c>
      <c r="E42" s="103" t="s">
        <v>225</v>
      </c>
      <c r="F42" s="103" t="s">
        <v>226</v>
      </c>
      <c r="G42" s="84">
        <f t="shared" si="12"/>
        <v>1480427.3200000003</v>
      </c>
    </row>
    <row r="43" spans="1:7" x14ac:dyDescent="0.25">
      <c r="A43" s="68" t="s">
        <v>34</v>
      </c>
      <c r="B43" s="55">
        <v>10661000</v>
      </c>
      <c r="C43" s="103" t="s">
        <v>220</v>
      </c>
      <c r="D43" s="27">
        <f t="shared" si="11"/>
        <v>9483780.9399999995</v>
      </c>
      <c r="E43" s="103" t="s">
        <v>130</v>
      </c>
      <c r="F43" s="103" t="s">
        <v>131</v>
      </c>
      <c r="G43" s="84">
        <f t="shared" si="12"/>
        <v>206672.49000000022</v>
      </c>
    </row>
    <row r="44" spans="1:7" x14ac:dyDescent="0.25">
      <c r="A44" s="68" t="s">
        <v>35</v>
      </c>
      <c r="B44" s="55">
        <v>1515000</v>
      </c>
      <c r="C44" s="103" t="s">
        <v>123</v>
      </c>
      <c r="D44" s="27">
        <f t="shared" si="11"/>
        <v>1632708.51</v>
      </c>
      <c r="E44" s="103" t="s">
        <v>227</v>
      </c>
      <c r="F44" s="103" t="s">
        <v>132</v>
      </c>
      <c r="G44" s="84">
        <f t="shared" si="12"/>
        <v>233603.41999999993</v>
      </c>
    </row>
    <row r="45" spans="1:7" x14ac:dyDescent="0.25">
      <c r="A45" s="68" t="s">
        <v>36</v>
      </c>
      <c r="B45" s="55">
        <v>5555000</v>
      </c>
      <c r="C45" s="103" t="s">
        <v>124</v>
      </c>
      <c r="D45" s="27">
        <f t="shared" si="11"/>
        <v>8842046.8000000007</v>
      </c>
      <c r="E45" s="103" t="s">
        <v>103</v>
      </c>
      <c r="F45" s="103" t="s">
        <v>104</v>
      </c>
      <c r="G45" s="84">
        <f t="shared" si="12"/>
        <v>216907.20000000112</v>
      </c>
    </row>
    <row r="46" spans="1:7" x14ac:dyDescent="0.25">
      <c r="A46" s="68" t="s">
        <v>37</v>
      </c>
      <c r="B46" s="55">
        <v>12007150.689999999</v>
      </c>
      <c r="C46" s="103" t="s">
        <v>125</v>
      </c>
      <c r="D46" s="27">
        <f t="shared" si="11"/>
        <v>20099623.800000001</v>
      </c>
      <c r="E46" s="103" t="s">
        <v>133</v>
      </c>
      <c r="F46" s="103" t="s">
        <v>134</v>
      </c>
      <c r="G46" s="84">
        <f t="shared" si="12"/>
        <v>268469.76999999955</v>
      </c>
    </row>
    <row r="47" spans="1:7" x14ac:dyDescent="0.25">
      <c r="A47" s="69" t="s">
        <v>25</v>
      </c>
      <c r="B47" s="43">
        <f>SUM(B49:B57)</f>
        <v>54398043.210000001</v>
      </c>
      <c r="C47" s="96">
        <f>C49+C52</f>
        <v>16441365.230000002</v>
      </c>
      <c r="D47" s="43">
        <f>SUM(D49:D57)</f>
        <v>70839408.439999998</v>
      </c>
      <c r="E47" s="96">
        <f>E49+E52+E56</f>
        <v>70819408.439999998</v>
      </c>
      <c r="F47" s="96">
        <f>F49+F52+F56</f>
        <v>67661908.590000004</v>
      </c>
      <c r="G47" s="85">
        <f t="shared" ref="G47" si="13">SUM(G49:G57)</f>
        <v>20000</v>
      </c>
    </row>
    <row r="48" spans="1:7" ht="12" customHeight="1" x14ac:dyDescent="0.25">
      <c r="A48" s="68" t="s">
        <v>59</v>
      </c>
      <c r="B48" s="60"/>
      <c r="C48" s="96"/>
      <c r="D48" s="43"/>
      <c r="E48" s="43"/>
      <c r="F48" s="56"/>
      <c r="G48" s="85"/>
    </row>
    <row r="49" spans="1:7" ht="24" x14ac:dyDescent="0.25">
      <c r="A49" s="68" t="s">
        <v>26</v>
      </c>
      <c r="B49" s="55">
        <v>45023043.210000001</v>
      </c>
      <c r="C49" s="103" t="s">
        <v>228</v>
      </c>
      <c r="D49" s="27">
        <f t="shared" ref="D49:D57" si="14">+B49+C49</f>
        <v>44530387.090000004</v>
      </c>
      <c r="E49" s="103" t="s">
        <v>230</v>
      </c>
      <c r="F49" s="103" t="s">
        <v>230</v>
      </c>
      <c r="G49" s="84">
        <f t="shared" ref="G49:G57" si="15">+D49-E49</f>
        <v>0</v>
      </c>
    </row>
    <row r="50" spans="1:7" x14ac:dyDescent="0.25">
      <c r="A50" s="68" t="s">
        <v>67</v>
      </c>
      <c r="B50" s="48">
        <v>0</v>
      </c>
      <c r="C50" s="99">
        <v>0</v>
      </c>
      <c r="D50" s="27">
        <f t="shared" si="14"/>
        <v>0</v>
      </c>
      <c r="E50" s="103">
        <v>0</v>
      </c>
      <c r="F50" s="103">
        <v>0</v>
      </c>
      <c r="G50" s="84">
        <f t="shared" si="15"/>
        <v>0</v>
      </c>
    </row>
    <row r="51" spans="1:7" x14ac:dyDescent="0.25">
      <c r="A51" s="68" t="s">
        <v>68</v>
      </c>
      <c r="B51" s="48">
        <v>0</v>
      </c>
      <c r="C51" s="100">
        <v>0</v>
      </c>
      <c r="D51" s="27">
        <f t="shared" si="14"/>
        <v>0</v>
      </c>
      <c r="E51" s="103">
        <v>0</v>
      </c>
      <c r="F51" s="103">
        <v>0</v>
      </c>
      <c r="G51" s="84">
        <f t="shared" si="15"/>
        <v>0</v>
      </c>
    </row>
    <row r="52" spans="1:7" x14ac:dyDescent="0.25">
      <c r="A52" s="68" t="s">
        <v>69</v>
      </c>
      <c r="B52" s="55">
        <v>9275000</v>
      </c>
      <c r="C52" s="103" t="s">
        <v>229</v>
      </c>
      <c r="D52" s="27">
        <f t="shared" si="14"/>
        <v>26209021.350000001</v>
      </c>
      <c r="E52" s="103" t="s">
        <v>231</v>
      </c>
      <c r="F52" s="103" t="s">
        <v>135</v>
      </c>
      <c r="G52" s="84">
        <f t="shared" si="15"/>
        <v>20000</v>
      </c>
    </row>
    <row r="53" spans="1:7" x14ac:dyDescent="0.25">
      <c r="A53" s="68" t="s">
        <v>70</v>
      </c>
      <c r="B53" s="27">
        <v>0</v>
      </c>
      <c r="C53" s="101">
        <v>0</v>
      </c>
      <c r="D53" s="27">
        <f t="shared" si="14"/>
        <v>0</v>
      </c>
      <c r="E53" s="103">
        <v>0</v>
      </c>
      <c r="F53" s="103">
        <v>0</v>
      </c>
      <c r="G53" s="84">
        <f t="shared" si="15"/>
        <v>0</v>
      </c>
    </row>
    <row r="54" spans="1:7" ht="24" x14ac:dyDescent="0.25">
      <c r="A54" s="68" t="s">
        <v>71</v>
      </c>
      <c r="B54" s="27">
        <v>0</v>
      </c>
      <c r="C54" s="101">
        <v>0</v>
      </c>
      <c r="D54" s="27">
        <f t="shared" si="14"/>
        <v>0</v>
      </c>
      <c r="E54" s="103">
        <v>0</v>
      </c>
      <c r="F54" s="103">
        <v>0</v>
      </c>
      <c r="G54" s="84">
        <f t="shared" si="15"/>
        <v>0</v>
      </c>
    </row>
    <row r="55" spans="1:7" x14ac:dyDescent="0.25">
      <c r="A55" s="68" t="s">
        <v>72</v>
      </c>
      <c r="B55" s="27">
        <v>0</v>
      </c>
      <c r="C55" s="101">
        <v>0</v>
      </c>
      <c r="D55" s="27">
        <f t="shared" si="14"/>
        <v>0</v>
      </c>
      <c r="E55" s="103">
        <v>0</v>
      </c>
      <c r="F55" s="103">
        <v>0</v>
      </c>
      <c r="G55" s="84">
        <f t="shared" si="15"/>
        <v>0</v>
      </c>
    </row>
    <row r="56" spans="1:7" x14ac:dyDescent="0.25">
      <c r="A56" s="68" t="s">
        <v>73</v>
      </c>
      <c r="B56" s="55">
        <v>100000</v>
      </c>
      <c r="C56" s="102">
        <v>0</v>
      </c>
      <c r="D56" s="27">
        <f t="shared" si="14"/>
        <v>100000</v>
      </c>
      <c r="E56" s="103">
        <v>100000</v>
      </c>
      <c r="F56" s="103">
        <v>100000</v>
      </c>
      <c r="G56" s="84">
        <f t="shared" si="15"/>
        <v>0</v>
      </c>
    </row>
    <row r="57" spans="1:7" ht="15.75" thickBot="1" x14ac:dyDescent="0.3">
      <c r="A57" s="70" t="s">
        <v>74</v>
      </c>
      <c r="B57" s="44">
        <v>0</v>
      </c>
      <c r="C57" s="64">
        <v>0</v>
      </c>
      <c r="D57" s="44">
        <f t="shared" si="14"/>
        <v>0</v>
      </c>
      <c r="E57" s="44">
        <v>0</v>
      </c>
      <c r="F57" s="64">
        <v>0</v>
      </c>
      <c r="G57" s="86">
        <f t="shared" si="15"/>
        <v>0</v>
      </c>
    </row>
    <row r="58" spans="1:7" x14ac:dyDescent="0.25">
      <c r="A58" s="2"/>
      <c r="B58" s="3"/>
      <c r="C58" s="3"/>
      <c r="D58" s="3"/>
      <c r="E58" s="3"/>
      <c r="F58" s="3"/>
    </row>
    <row r="59" spans="1:7" x14ac:dyDescent="0.25">
      <c r="A59" s="2"/>
      <c r="B59" s="3"/>
      <c r="C59" s="3"/>
      <c r="D59" s="3"/>
      <c r="E59" s="3"/>
      <c r="F59" s="3"/>
      <c r="G59" s="6"/>
    </row>
    <row r="60" spans="1:7" x14ac:dyDescent="0.25">
      <c r="A60" s="2"/>
      <c r="B60" s="3"/>
      <c r="C60" s="3"/>
      <c r="D60" s="3"/>
      <c r="E60" s="3"/>
      <c r="F60" s="3"/>
      <c r="G60" s="6" t="s">
        <v>79</v>
      </c>
    </row>
    <row r="61" spans="1:7" x14ac:dyDescent="0.25">
      <c r="A61" s="2"/>
      <c r="B61" s="3"/>
      <c r="C61" s="3"/>
      <c r="D61" s="3"/>
      <c r="E61" s="3"/>
      <c r="F61" s="3"/>
      <c r="G61" s="6"/>
    </row>
    <row r="62" spans="1:7" x14ac:dyDescent="0.25">
      <c r="A62" s="2"/>
      <c r="B62" s="3"/>
      <c r="C62" s="3"/>
      <c r="D62" s="3"/>
      <c r="E62" s="3"/>
      <c r="F62" s="3"/>
      <c r="G62" s="6"/>
    </row>
    <row r="63" spans="1:7" x14ac:dyDescent="0.25">
      <c r="A63" s="2"/>
      <c r="B63" s="3"/>
      <c r="C63" s="3"/>
      <c r="D63" s="3"/>
      <c r="E63" s="3"/>
      <c r="F63" s="3"/>
      <c r="G63" s="6"/>
    </row>
    <row r="64" spans="1:7" x14ac:dyDescent="0.25">
      <c r="A64" s="2"/>
      <c r="B64" s="3"/>
      <c r="C64" s="3"/>
      <c r="D64" s="3"/>
      <c r="E64" s="3"/>
      <c r="F64" s="3"/>
      <c r="G64" s="6"/>
    </row>
    <row r="65" spans="1:7" x14ac:dyDescent="0.25">
      <c r="A65" s="2"/>
      <c r="B65" s="3"/>
      <c r="C65" s="3"/>
      <c r="D65" s="3"/>
      <c r="E65" s="3"/>
      <c r="F65" s="3"/>
      <c r="G65" s="6"/>
    </row>
    <row r="66" spans="1:7" x14ac:dyDescent="0.25">
      <c r="A66" s="2"/>
      <c r="B66" s="3"/>
      <c r="C66" s="3"/>
      <c r="D66" s="3"/>
      <c r="E66" s="3"/>
      <c r="F66" s="3"/>
      <c r="G66" s="6"/>
    </row>
    <row r="67" spans="1:7" x14ac:dyDescent="0.25">
      <c r="A67" s="2"/>
      <c r="B67" s="3"/>
      <c r="C67" s="3"/>
      <c r="D67" s="3"/>
      <c r="E67" s="3"/>
      <c r="F67" s="3"/>
      <c r="G67" s="6"/>
    </row>
    <row r="68" spans="1:7" x14ac:dyDescent="0.25">
      <c r="A68" s="2"/>
      <c r="B68" s="3"/>
      <c r="C68" s="3"/>
      <c r="D68" s="3"/>
      <c r="E68" s="3"/>
      <c r="F68" s="3"/>
      <c r="G68" s="6"/>
    </row>
    <row r="69" spans="1:7" x14ac:dyDescent="0.25">
      <c r="A69" s="2"/>
      <c r="B69" s="3"/>
      <c r="C69" s="3"/>
      <c r="D69" s="3"/>
      <c r="E69" s="3"/>
      <c r="F69" s="3"/>
      <c r="G69" s="6"/>
    </row>
    <row r="70" spans="1:7" x14ac:dyDescent="0.25">
      <c r="A70" s="2"/>
      <c r="B70" s="3"/>
      <c r="C70" s="3"/>
      <c r="D70" s="3"/>
      <c r="E70" s="3"/>
      <c r="F70" s="3"/>
      <c r="G70" s="6"/>
    </row>
    <row r="71" spans="1:7" x14ac:dyDescent="0.25">
      <c r="A71" s="2"/>
      <c r="B71" s="3"/>
      <c r="C71" s="3"/>
      <c r="D71" s="3"/>
      <c r="E71" s="3"/>
      <c r="F71" s="3"/>
      <c r="G71" s="6"/>
    </row>
    <row r="72" spans="1:7" x14ac:dyDescent="0.25">
      <c r="A72" s="2"/>
      <c r="B72" s="3"/>
      <c r="C72" s="3"/>
      <c r="D72" s="3"/>
      <c r="E72" s="3"/>
      <c r="F72" s="3"/>
      <c r="G72" s="6"/>
    </row>
    <row r="73" spans="1:7" x14ac:dyDescent="0.25">
      <c r="A73" s="2"/>
      <c r="B73" s="3"/>
      <c r="C73" s="3"/>
      <c r="D73" s="3"/>
      <c r="E73" s="3"/>
      <c r="F73" s="3"/>
      <c r="G73" s="6"/>
    </row>
    <row r="74" spans="1:7" x14ac:dyDescent="0.25">
      <c r="A74" s="2"/>
      <c r="B74" s="3"/>
      <c r="C74" s="3"/>
      <c r="D74" s="3"/>
      <c r="E74" s="3"/>
      <c r="F74" s="3"/>
      <c r="G74" s="6"/>
    </row>
    <row r="75" spans="1:7" x14ac:dyDescent="0.25">
      <c r="A75" s="2"/>
      <c r="B75" s="3"/>
      <c r="C75" s="3"/>
      <c r="D75" s="3"/>
      <c r="E75" s="3"/>
      <c r="F75" s="3"/>
      <c r="G75" s="6"/>
    </row>
    <row r="76" spans="1:7" x14ac:dyDescent="0.25">
      <c r="A76" s="2"/>
      <c r="B76" s="3"/>
      <c r="C76" s="3"/>
      <c r="D76" s="3"/>
      <c r="E76" s="3"/>
      <c r="F76" s="3"/>
      <c r="G76" s="6"/>
    </row>
    <row r="77" spans="1:7" x14ac:dyDescent="0.25">
      <c r="A77" s="2"/>
      <c r="B77" s="3"/>
      <c r="C77" s="3"/>
      <c r="D77" s="3"/>
      <c r="E77" s="3"/>
      <c r="F77" s="3"/>
      <c r="G77" s="6"/>
    </row>
    <row r="78" spans="1:7" x14ac:dyDescent="0.25">
      <c r="A78" s="2"/>
      <c r="B78" s="3"/>
      <c r="C78" s="3"/>
      <c r="D78" s="3"/>
      <c r="E78" s="3"/>
      <c r="F78" s="3"/>
      <c r="G78" s="6"/>
    </row>
    <row r="79" spans="1:7" ht="15.75" x14ac:dyDescent="0.25">
      <c r="A79" s="111" t="s">
        <v>0</v>
      </c>
      <c r="B79" s="111"/>
      <c r="C79" s="111"/>
      <c r="D79" s="111"/>
      <c r="E79" s="111"/>
      <c r="F79" s="111"/>
      <c r="G79" s="111"/>
    </row>
    <row r="80" spans="1:7" ht="15.75" x14ac:dyDescent="0.25">
      <c r="A80" s="111" t="s">
        <v>1</v>
      </c>
      <c r="B80" s="111"/>
      <c r="C80" s="111"/>
      <c r="D80" s="111"/>
      <c r="E80" s="111"/>
      <c r="F80" s="111"/>
      <c r="G80" s="111"/>
    </row>
    <row r="81" spans="1:7" x14ac:dyDescent="0.25">
      <c r="A81" s="115" t="s">
        <v>92</v>
      </c>
      <c r="B81" s="115"/>
      <c r="C81" s="115"/>
      <c r="D81" s="115"/>
      <c r="E81" s="115"/>
      <c r="F81" s="115"/>
      <c r="G81" s="115"/>
    </row>
    <row r="82" spans="1:7" ht="15" customHeight="1" x14ac:dyDescent="0.25">
      <c r="A82" s="110" t="str">
        <f>A14</f>
        <v>Del 01 de Enero al 31 de Diciembre del 2025</v>
      </c>
      <c r="B82" s="110"/>
      <c r="C82" s="110"/>
      <c r="D82" s="110"/>
      <c r="E82" s="110"/>
      <c r="F82" s="110"/>
      <c r="G82" s="110"/>
    </row>
    <row r="83" spans="1:7" ht="15.75" thickBot="1" x14ac:dyDescent="0.3">
      <c r="A83" s="2"/>
      <c r="B83" s="3"/>
      <c r="C83" s="3"/>
      <c r="D83" s="3"/>
      <c r="E83" s="3"/>
      <c r="F83" s="3"/>
      <c r="G83" s="3"/>
    </row>
    <row r="84" spans="1:7" x14ac:dyDescent="0.25">
      <c r="A84" s="113" t="s">
        <v>4</v>
      </c>
      <c r="B84" s="112" t="s">
        <v>3</v>
      </c>
      <c r="C84" s="112"/>
      <c r="D84" s="112"/>
      <c r="E84" s="112"/>
      <c r="F84" s="112"/>
      <c r="G84" s="116" t="s">
        <v>9</v>
      </c>
    </row>
    <row r="85" spans="1:7" ht="24" x14ac:dyDescent="0.25">
      <c r="A85" s="114"/>
      <c r="B85" s="14" t="s">
        <v>5</v>
      </c>
      <c r="C85" s="14" t="s">
        <v>75</v>
      </c>
      <c r="D85" s="15" t="s">
        <v>6</v>
      </c>
      <c r="E85" s="15" t="s">
        <v>7</v>
      </c>
      <c r="F85" s="15" t="s">
        <v>8</v>
      </c>
      <c r="G85" s="117"/>
    </row>
    <row r="86" spans="1:7" ht="24" x14ac:dyDescent="0.25">
      <c r="A86" s="82" t="s">
        <v>88</v>
      </c>
      <c r="B86" s="61">
        <f t="shared" ref="B86:G86" si="16">SUM(B87:B95)</f>
        <v>10793744.18</v>
      </c>
      <c r="C86" s="61">
        <f>C87+C88+C89+C90+C91+C95+C93+C94+C92</f>
        <v>9266659.5299999993</v>
      </c>
      <c r="D86" s="59">
        <f>SUM(D87:D95)</f>
        <v>20060403.710000001</v>
      </c>
      <c r="E86" s="61">
        <f>E87+E88+E89+E90+E91+E92+E93+E94+E95</f>
        <v>19143654.949999999</v>
      </c>
      <c r="F86" s="61">
        <f t="shared" ref="F86" si="17">F87+F88+F89+F90+F91+F92+F93+F94+F95</f>
        <v>12240480.220000001</v>
      </c>
      <c r="G86" s="83">
        <f t="shared" si="16"/>
        <v>916748.75999999896</v>
      </c>
    </row>
    <row r="87" spans="1:7" x14ac:dyDescent="0.25">
      <c r="A87" s="68" t="s">
        <v>27</v>
      </c>
      <c r="B87" s="62">
        <v>1830500</v>
      </c>
      <c r="C87" s="104" t="s">
        <v>136</v>
      </c>
      <c r="D87" s="27">
        <f t="shared" ref="D87:D119" si="18">+B87+C87</f>
        <v>8596427.6099999994</v>
      </c>
      <c r="E87" s="27" t="s">
        <v>142</v>
      </c>
      <c r="F87" s="27" t="s">
        <v>143</v>
      </c>
      <c r="G87" s="87">
        <f t="shared" ref="G87:G120" si="19">+D87-E87</f>
        <v>88116.129999998957</v>
      </c>
    </row>
    <row r="88" spans="1:7" x14ac:dyDescent="0.25">
      <c r="A88" s="68" t="s">
        <v>28</v>
      </c>
      <c r="B88" s="62">
        <v>12000</v>
      </c>
      <c r="C88" s="104" t="s">
        <v>137</v>
      </c>
      <c r="D88" s="27">
        <f t="shared" si="18"/>
        <v>66146.25</v>
      </c>
      <c r="E88" s="27" t="s">
        <v>144</v>
      </c>
      <c r="F88" s="27" t="s">
        <v>144</v>
      </c>
      <c r="G88" s="87">
        <f t="shared" si="19"/>
        <v>28632.629999999997</v>
      </c>
    </row>
    <row r="89" spans="1:7" x14ac:dyDescent="0.25">
      <c r="A89" s="68" t="s">
        <v>60</v>
      </c>
      <c r="B89" s="62">
        <v>200000</v>
      </c>
      <c r="C89" s="104" t="s">
        <v>138</v>
      </c>
      <c r="D89" s="27">
        <f t="shared" si="18"/>
        <v>0</v>
      </c>
      <c r="E89" s="27" t="s">
        <v>102</v>
      </c>
      <c r="F89" s="27" t="s">
        <v>102</v>
      </c>
      <c r="G89" s="87">
        <f>+D89-E89</f>
        <v>0</v>
      </c>
    </row>
    <row r="90" spans="1:7" x14ac:dyDescent="0.25">
      <c r="A90" s="68" t="s">
        <v>61</v>
      </c>
      <c r="B90" s="62">
        <v>1793000</v>
      </c>
      <c r="C90" s="104" t="s">
        <v>139</v>
      </c>
      <c r="D90" s="27">
        <f t="shared" si="18"/>
        <v>5280000</v>
      </c>
      <c r="E90" s="27" t="s">
        <v>145</v>
      </c>
      <c r="F90" s="27" t="s">
        <v>145</v>
      </c>
      <c r="G90" s="87">
        <f t="shared" si="19"/>
        <v>800000</v>
      </c>
    </row>
    <row r="91" spans="1:7" x14ac:dyDescent="0.25">
      <c r="A91" s="88" t="s">
        <v>62</v>
      </c>
      <c r="B91" s="57">
        <v>0</v>
      </c>
      <c r="C91" s="104">
        <v>0</v>
      </c>
      <c r="D91" s="27">
        <f t="shared" si="18"/>
        <v>0</v>
      </c>
      <c r="E91" s="27">
        <f t="shared" ref="E91" si="20">+C91+D91</f>
        <v>0</v>
      </c>
      <c r="F91" s="27">
        <f t="shared" ref="F91" si="21">+D91+E91</f>
        <v>0</v>
      </c>
      <c r="G91" s="87">
        <f t="shared" si="19"/>
        <v>0</v>
      </c>
    </row>
    <row r="92" spans="1:7" ht="14.25" customHeight="1" x14ac:dyDescent="0.25">
      <c r="A92" s="68" t="s">
        <v>82</v>
      </c>
      <c r="B92" s="62">
        <v>3368244.18</v>
      </c>
      <c r="C92" s="104" t="s">
        <v>140</v>
      </c>
      <c r="D92" s="27">
        <f t="shared" si="18"/>
        <v>279226.43999999994</v>
      </c>
      <c r="E92" s="27" t="s">
        <v>146</v>
      </c>
      <c r="F92" s="27" t="s">
        <v>147</v>
      </c>
      <c r="G92" s="87">
        <f t="shared" si="19"/>
        <v>0</v>
      </c>
    </row>
    <row r="93" spans="1:7" x14ac:dyDescent="0.25">
      <c r="A93" s="88" t="s">
        <v>64</v>
      </c>
      <c r="B93" s="57">
        <v>0</v>
      </c>
      <c r="C93" s="104">
        <v>0</v>
      </c>
      <c r="D93" s="27">
        <f t="shared" si="18"/>
        <v>0</v>
      </c>
      <c r="E93" s="27">
        <f t="shared" ref="E93" si="22">+C93+D93</f>
        <v>0</v>
      </c>
      <c r="F93" s="27">
        <f t="shared" ref="F93" si="23">+D93+E93</f>
        <v>0</v>
      </c>
      <c r="G93" s="87">
        <f t="shared" si="19"/>
        <v>0</v>
      </c>
    </row>
    <row r="94" spans="1:7" x14ac:dyDescent="0.25">
      <c r="A94" s="68" t="s">
        <v>65</v>
      </c>
      <c r="B94" s="58">
        <v>0</v>
      </c>
      <c r="C94" s="104">
        <v>0</v>
      </c>
      <c r="D94" s="27">
        <f t="shared" si="18"/>
        <v>0</v>
      </c>
      <c r="E94" s="27">
        <v>0</v>
      </c>
      <c r="F94" s="27">
        <v>0</v>
      </c>
      <c r="G94" s="87">
        <f t="shared" si="19"/>
        <v>0</v>
      </c>
    </row>
    <row r="95" spans="1:7" x14ac:dyDescent="0.25">
      <c r="A95" s="68" t="s">
        <v>66</v>
      </c>
      <c r="B95" s="62">
        <v>3590000</v>
      </c>
      <c r="C95" s="104" t="s">
        <v>141</v>
      </c>
      <c r="D95" s="27">
        <f t="shared" si="18"/>
        <v>5838603.4100000001</v>
      </c>
      <c r="E95" s="27" t="s">
        <v>148</v>
      </c>
      <c r="F95" s="27" t="s">
        <v>149</v>
      </c>
      <c r="G95" s="87">
        <f t="shared" si="19"/>
        <v>0</v>
      </c>
    </row>
    <row r="96" spans="1:7" ht="12" customHeight="1" x14ac:dyDescent="0.25">
      <c r="A96" s="69" t="s">
        <v>89</v>
      </c>
      <c r="B96" s="56">
        <f t="shared" ref="B96:F96" si="24">+B97+B98</f>
        <v>233019109.14000002</v>
      </c>
      <c r="C96" s="56">
        <f>+C97+C98</f>
        <v>-30038423.320000004</v>
      </c>
      <c r="D96" s="43">
        <f t="shared" si="24"/>
        <v>202980685.81999999</v>
      </c>
      <c r="E96" s="43">
        <f t="shared" si="24"/>
        <v>181482140.50999999</v>
      </c>
      <c r="F96" s="56">
        <f t="shared" si="24"/>
        <v>78997239.729999989</v>
      </c>
      <c r="G96" s="85">
        <f>+G97+G98</f>
        <v>21498545.309999984</v>
      </c>
    </row>
    <row r="97" spans="1:7" x14ac:dyDescent="0.25">
      <c r="A97" s="68" t="s">
        <v>38</v>
      </c>
      <c r="B97" s="62">
        <v>205903885.21000001</v>
      </c>
      <c r="C97" s="58" t="s">
        <v>232</v>
      </c>
      <c r="D97" s="27">
        <f t="shared" si="18"/>
        <v>172168761.00999999</v>
      </c>
      <c r="E97" s="27" t="s">
        <v>233</v>
      </c>
      <c r="F97" s="27" t="s">
        <v>234</v>
      </c>
      <c r="G97" s="87">
        <f t="shared" si="19"/>
        <v>21005033.669999987</v>
      </c>
    </row>
    <row r="98" spans="1:7" x14ac:dyDescent="0.25">
      <c r="A98" s="68" t="s">
        <v>39</v>
      </c>
      <c r="B98" s="62">
        <v>27115223.93</v>
      </c>
      <c r="C98" s="58" t="s">
        <v>150</v>
      </c>
      <c r="D98" s="27">
        <f t="shared" si="18"/>
        <v>30811924.809999999</v>
      </c>
      <c r="E98" s="27" t="s">
        <v>151</v>
      </c>
      <c r="F98" s="27" t="s">
        <v>105</v>
      </c>
      <c r="G98" s="87">
        <f t="shared" si="19"/>
        <v>493511.63999999687</v>
      </c>
    </row>
    <row r="99" spans="1:7" x14ac:dyDescent="0.25">
      <c r="A99" s="68" t="s">
        <v>40</v>
      </c>
      <c r="B99" s="57">
        <v>0</v>
      </c>
      <c r="C99" s="57">
        <v>0</v>
      </c>
      <c r="D99" s="27">
        <f t="shared" si="18"/>
        <v>0</v>
      </c>
      <c r="E99" s="27">
        <v>0</v>
      </c>
      <c r="F99" s="57">
        <v>0</v>
      </c>
      <c r="G99" s="87">
        <f t="shared" si="19"/>
        <v>0</v>
      </c>
    </row>
    <row r="100" spans="1:7" x14ac:dyDescent="0.25">
      <c r="A100" s="69" t="s">
        <v>41</v>
      </c>
      <c r="B100" s="56">
        <f>+B108</f>
        <v>0</v>
      </c>
      <c r="C100" s="56">
        <f>+C108</f>
        <v>0</v>
      </c>
      <c r="D100" s="43">
        <f>+D108</f>
        <v>0</v>
      </c>
      <c r="E100" s="43">
        <f t="shared" ref="E100:F100" si="25">+E108</f>
        <v>0</v>
      </c>
      <c r="F100" s="56">
        <f t="shared" si="25"/>
        <v>0</v>
      </c>
      <c r="G100" s="89">
        <f>+D100-E100</f>
        <v>0</v>
      </c>
    </row>
    <row r="101" spans="1:7" x14ac:dyDescent="0.25">
      <c r="A101" s="68" t="s">
        <v>76</v>
      </c>
      <c r="B101" s="57">
        <v>0</v>
      </c>
      <c r="C101" s="57">
        <v>0</v>
      </c>
      <c r="D101" s="27">
        <f t="shared" si="18"/>
        <v>0</v>
      </c>
      <c r="E101" s="27">
        <v>0</v>
      </c>
      <c r="F101" s="57">
        <v>0</v>
      </c>
      <c r="G101" s="87">
        <f t="shared" si="19"/>
        <v>0</v>
      </c>
    </row>
    <row r="102" spans="1:7" ht="24" x14ac:dyDescent="0.25">
      <c r="A102" s="68" t="s">
        <v>43</v>
      </c>
      <c r="B102" s="57">
        <v>0</v>
      </c>
      <c r="C102" s="57">
        <v>0</v>
      </c>
      <c r="D102" s="27">
        <f t="shared" si="18"/>
        <v>0</v>
      </c>
      <c r="E102" s="27">
        <v>0</v>
      </c>
      <c r="F102" s="57">
        <v>0</v>
      </c>
      <c r="G102" s="87">
        <f t="shared" si="19"/>
        <v>0</v>
      </c>
    </row>
    <row r="103" spans="1:7" x14ac:dyDescent="0.25">
      <c r="A103" s="68" t="s">
        <v>44</v>
      </c>
      <c r="B103" s="57">
        <v>0</v>
      </c>
      <c r="C103" s="57">
        <v>0</v>
      </c>
      <c r="D103" s="27">
        <f t="shared" si="18"/>
        <v>0</v>
      </c>
      <c r="E103" s="27">
        <v>0</v>
      </c>
      <c r="F103" s="57">
        <v>0</v>
      </c>
      <c r="G103" s="87">
        <f t="shared" si="19"/>
        <v>0</v>
      </c>
    </row>
    <row r="104" spans="1:7" x14ac:dyDescent="0.25">
      <c r="A104" s="68" t="s">
        <v>45</v>
      </c>
      <c r="B104" s="57">
        <v>0</v>
      </c>
      <c r="C104" s="57">
        <v>0</v>
      </c>
      <c r="D104" s="27">
        <f t="shared" si="18"/>
        <v>0</v>
      </c>
      <c r="E104" s="27">
        <v>0</v>
      </c>
      <c r="F104" s="57">
        <v>0</v>
      </c>
      <c r="G104" s="87">
        <f t="shared" si="19"/>
        <v>0</v>
      </c>
    </row>
    <row r="105" spans="1:7" ht="13.5" customHeight="1" x14ac:dyDescent="0.25">
      <c r="A105" s="68" t="s">
        <v>46</v>
      </c>
      <c r="B105" s="57">
        <v>0</v>
      </c>
      <c r="C105" s="57">
        <v>0</v>
      </c>
      <c r="D105" s="27">
        <f t="shared" si="18"/>
        <v>0</v>
      </c>
      <c r="E105" s="27">
        <v>0</v>
      </c>
      <c r="F105" s="57">
        <v>0</v>
      </c>
      <c r="G105" s="87">
        <f t="shared" si="19"/>
        <v>0</v>
      </c>
    </row>
    <row r="106" spans="1:7" ht="24" x14ac:dyDescent="0.25">
      <c r="A106" s="68" t="s">
        <v>47</v>
      </c>
      <c r="B106" s="57">
        <v>0</v>
      </c>
      <c r="C106" s="57">
        <v>0</v>
      </c>
      <c r="D106" s="27">
        <f t="shared" si="18"/>
        <v>0</v>
      </c>
      <c r="E106" s="27">
        <v>0</v>
      </c>
      <c r="F106" s="57">
        <v>0</v>
      </c>
      <c r="G106" s="87">
        <f t="shared" si="19"/>
        <v>0</v>
      </c>
    </row>
    <row r="107" spans="1:7" x14ac:dyDescent="0.25">
      <c r="A107" s="68" t="s">
        <v>48</v>
      </c>
      <c r="B107" s="57">
        <v>0</v>
      </c>
      <c r="C107" s="57">
        <v>0</v>
      </c>
      <c r="D107" s="27">
        <f t="shared" si="18"/>
        <v>0</v>
      </c>
      <c r="E107" s="27">
        <v>0</v>
      </c>
      <c r="F107" s="57">
        <v>0</v>
      </c>
      <c r="G107" s="87">
        <f t="shared" si="19"/>
        <v>0</v>
      </c>
    </row>
    <row r="108" spans="1:7" ht="24" x14ac:dyDescent="0.25">
      <c r="A108" s="68" t="s">
        <v>42</v>
      </c>
      <c r="B108" s="57">
        <v>0</v>
      </c>
      <c r="C108" s="57">
        <v>0</v>
      </c>
      <c r="D108" s="27">
        <f t="shared" si="18"/>
        <v>0</v>
      </c>
      <c r="E108" s="27">
        <v>0</v>
      </c>
      <c r="F108" s="57">
        <v>0</v>
      </c>
      <c r="G108" s="87">
        <f t="shared" si="19"/>
        <v>0</v>
      </c>
    </row>
    <row r="109" spans="1:7" x14ac:dyDescent="0.25">
      <c r="A109" s="69" t="s">
        <v>90</v>
      </c>
      <c r="B109" s="56">
        <f>+B112</f>
        <v>0</v>
      </c>
      <c r="C109" s="56">
        <f>+C112</f>
        <v>0</v>
      </c>
      <c r="D109" s="43">
        <f>+D112</f>
        <v>0</v>
      </c>
      <c r="E109" s="43">
        <f t="shared" ref="E109:F109" si="26">+E112</f>
        <v>0</v>
      </c>
      <c r="F109" s="56">
        <f t="shared" si="26"/>
        <v>0</v>
      </c>
      <c r="G109" s="85">
        <f>+G112</f>
        <v>0</v>
      </c>
    </row>
    <row r="110" spans="1:7" x14ac:dyDescent="0.25">
      <c r="A110" s="68" t="s">
        <v>50</v>
      </c>
      <c r="B110" s="66">
        <v>0</v>
      </c>
      <c r="C110" s="65">
        <v>0</v>
      </c>
      <c r="D110" s="27">
        <f t="shared" si="18"/>
        <v>0</v>
      </c>
      <c r="E110" s="29">
        <v>0</v>
      </c>
      <c r="F110" s="65">
        <v>0</v>
      </c>
      <c r="G110" s="87">
        <f t="shared" si="19"/>
        <v>0</v>
      </c>
    </row>
    <row r="111" spans="1:7" x14ac:dyDescent="0.25">
      <c r="A111" s="68" t="s">
        <v>51</v>
      </c>
      <c r="B111" s="66">
        <v>0</v>
      </c>
      <c r="C111" s="57">
        <v>0</v>
      </c>
      <c r="D111" s="27">
        <f t="shared" si="18"/>
        <v>0</v>
      </c>
      <c r="E111" s="27">
        <v>0</v>
      </c>
      <c r="F111" s="57">
        <v>0</v>
      </c>
      <c r="G111" s="87">
        <f t="shared" si="19"/>
        <v>0</v>
      </c>
    </row>
    <row r="112" spans="1:7" x14ac:dyDescent="0.25">
      <c r="A112" s="68" t="s">
        <v>49</v>
      </c>
      <c r="B112" s="57">
        <v>0</v>
      </c>
      <c r="C112" s="58">
        <v>0</v>
      </c>
      <c r="D112" s="27">
        <f t="shared" si="18"/>
        <v>0</v>
      </c>
      <c r="E112" s="27">
        <v>0</v>
      </c>
      <c r="F112" s="57">
        <v>0</v>
      </c>
      <c r="G112" s="87">
        <f t="shared" si="19"/>
        <v>0</v>
      </c>
    </row>
    <row r="113" spans="1:7" x14ac:dyDescent="0.25">
      <c r="A113" s="69" t="s">
        <v>91</v>
      </c>
      <c r="B113" s="56">
        <f>+B114+B115</f>
        <v>0</v>
      </c>
      <c r="C113" s="56">
        <f>C114+C115+C116+C117+C118+C119+C120</f>
        <v>42201018.579999998</v>
      </c>
      <c r="D113" s="43">
        <f>SUM(D114:D120)</f>
        <v>42201018.579999998</v>
      </c>
      <c r="E113" s="56">
        <f t="shared" ref="E113:G113" si="27">E114+E115+E116+E117+E118+E119+E120</f>
        <v>42201018.579999998</v>
      </c>
      <c r="F113" s="56">
        <f t="shared" si="27"/>
        <v>42201018.579999998</v>
      </c>
      <c r="G113" s="56">
        <f t="shared" si="27"/>
        <v>0</v>
      </c>
    </row>
    <row r="114" spans="1:7" x14ac:dyDescent="0.25">
      <c r="A114" s="68" t="s">
        <v>52</v>
      </c>
      <c r="B114" s="57">
        <v>0</v>
      </c>
      <c r="C114" s="58" t="s">
        <v>152</v>
      </c>
      <c r="D114" s="27">
        <f t="shared" si="18"/>
        <v>40000000</v>
      </c>
      <c r="E114" s="58" t="s">
        <v>152</v>
      </c>
      <c r="F114" s="58" t="s">
        <v>152</v>
      </c>
      <c r="G114" s="87">
        <f t="shared" si="19"/>
        <v>0</v>
      </c>
    </row>
    <row r="115" spans="1:7" x14ac:dyDescent="0.25">
      <c r="A115" s="68" t="s">
        <v>53</v>
      </c>
      <c r="B115" s="57">
        <v>0</v>
      </c>
      <c r="C115" s="58" t="s">
        <v>153</v>
      </c>
      <c r="D115" s="27">
        <f t="shared" si="18"/>
        <v>2201018.58</v>
      </c>
      <c r="E115" s="58" t="s">
        <v>153</v>
      </c>
      <c r="F115" s="58" t="s">
        <v>153</v>
      </c>
      <c r="G115" s="87">
        <f t="shared" si="19"/>
        <v>0</v>
      </c>
    </row>
    <row r="116" spans="1:7" x14ac:dyDescent="0.25">
      <c r="A116" s="68" t="s">
        <v>55</v>
      </c>
      <c r="B116" s="57">
        <v>0</v>
      </c>
      <c r="C116" s="57">
        <v>0</v>
      </c>
      <c r="D116" s="27">
        <f t="shared" si="18"/>
        <v>0</v>
      </c>
      <c r="E116" s="27">
        <v>0</v>
      </c>
      <c r="F116" s="57">
        <v>0</v>
      </c>
      <c r="G116" s="87">
        <f t="shared" si="19"/>
        <v>0</v>
      </c>
    </row>
    <row r="117" spans="1:7" x14ac:dyDescent="0.25">
      <c r="A117" s="68" t="s">
        <v>54</v>
      </c>
      <c r="B117" s="57">
        <v>0</v>
      </c>
      <c r="C117" s="57">
        <v>0</v>
      </c>
      <c r="D117" s="27">
        <f t="shared" si="18"/>
        <v>0</v>
      </c>
      <c r="E117" s="27">
        <v>0</v>
      </c>
      <c r="F117" s="57">
        <v>0</v>
      </c>
      <c r="G117" s="87">
        <f t="shared" si="19"/>
        <v>0</v>
      </c>
    </row>
    <row r="118" spans="1:7" x14ac:dyDescent="0.25">
      <c r="A118" s="68" t="s">
        <v>56</v>
      </c>
      <c r="B118" s="57">
        <v>0</v>
      </c>
      <c r="C118" s="57">
        <v>0</v>
      </c>
      <c r="D118" s="27">
        <f t="shared" si="18"/>
        <v>0</v>
      </c>
      <c r="E118" s="27">
        <v>0</v>
      </c>
      <c r="F118" s="57">
        <v>0</v>
      </c>
      <c r="G118" s="87">
        <f t="shared" si="19"/>
        <v>0</v>
      </c>
    </row>
    <row r="119" spans="1:7" ht="16.7" customHeight="1" x14ac:dyDescent="0.25">
      <c r="A119" s="68" t="s">
        <v>57</v>
      </c>
      <c r="B119" s="57">
        <v>0</v>
      </c>
      <c r="C119" s="57">
        <v>0</v>
      </c>
      <c r="D119" s="27">
        <f t="shared" si="18"/>
        <v>0</v>
      </c>
      <c r="E119" s="27">
        <v>0</v>
      </c>
      <c r="F119" s="57">
        <v>0</v>
      </c>
      <c r="G119" s="87">
        <f t="shared" si="19"/>
        <v>0</v>
      </c>
    </row>
    <row r="120" spans="1:7" ht="15.75" thickBot="1" x14ac:dyDescent="0.3">
      <c r="A120" s="70" t="s">
        <v>58</v>
      </c>
      <c r="B120" s="64">
        <v>0</v>
      </c>
      <c r="C120" s="64">
        <v>0</v>
      </c>
      <c r="D120" s="44">
        <v>0</v>
      </c>
      <c r="E120" s="44">
        <v>0</v>
      </c>
      <c r="F120" s="64">
        <v>0</v>
      </c>
      <c r="G120" s="90">
        <f t="shared" si="19"/>
        <v>0</v>
      </c>
    </row>
    <row r="121" spans="1:7" x14ac:dyDescent="0.25">
      <c r="A121" s="11"/>
      <c r="B121" s="4"/>
      <c r="C121" s="4"/>
      <c r="D121" s="4"/>
      <c r="E121" s="5"/>
      <c r="F121" s="5"/>
    </row>
    <row r="123" spans="1:7" ht="15" customHeight="1" x14ac:dyDescent="0.25">
      <c r="E123" s="45"/>
    </row>
    <row r="124" spans="1:7" x14ac:dyDescent="0.25">
      <c r="E124" s="45"/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7:7" ht="15" customHeight="1" x14ac:dyDescent="0.25">
      <c r="G129" s="9" t="s">
        <v>80</v>
      </c>
    </row>
    <row r="130" spans="7:7" ht="15" customHeight="1" x14ac:dyDescent="0.25"/>
    <row r="131" spans="7:7" ht="15" customHeight="1" x14ac:dyDescent="0.25"/>
    <row r="132" spans="7:7" ht="15" customHeight="1" x14ac:dyDescent="0.25"/>
    <row r="133" spans="7:7" ht="15" customHeight="1" x14ac:dyDescent="0.25"/>
    <row r="134" spans="7:7" ht="15" customHeight="1" x14ac:dyDescent="0.25"/>
    <row r="135" spans="7:7" ht="15" customHeight="1" x14ac:dyDescent="0.25"/>
    <row r="136" spans="7:7" ht="15" customHeight="1" x14ac:dyDescent="0.25"/>
    <row r="137" spans="7:7" ht="15" customHeight="1" x14ac:dyDescent="0.25"/>
    <row r="138" spans="7:7" ht="15" customHeight="1" x14ac:dyDescent="0.25"/>
    <row r="139" spans="7:7" ht="15" customHeight="1" x14ac:dyDescent="0.25"/>
    <row r="140" spans="7:7" ht="15" customHeight="1" x14ac:dyDescent="0.25"/>
    <row r="141" spans="7:7" ht="15" customHeight="1" x14ac:dyDescent="0.25"/>
    <row r="142" spans="7:7" ht="15" customHeight="1" x14ac:dyDescent="0.25"/>
    <row r="143" spans="7:7" ht="15" customHeight="1" x14ac:dyDescent="0.25"/>
    <row r="145" spans="1:8" x14ac:dyDescent="0.25">
      <c r="F145" s="8"/>
    </row>
    <row r="146" spans="1:8" ht="15" customHeight="1" x14ac:dyDescent="0.25">
      <c r="A146" s="111" t="s">
        <v>0</v>
      </c>
      <c r="B146" s="111"/>
      <c r="C146" s="111"/>
      <c r="D146" s="111"/>
      <c r="E146" s="111"/>
      <c r="F146" s="111"/>
      <c r="G146" s="111"/>
    </row>
    <row r="147" spans="1:8" ht="15" customHeight="1" x14ac:dyDescent="0.25">
      <c r="A147" s="111" t="s">
        <v>1</v>
      </c>
      <c r="B147" s="111"/>
      <c r="C147" s="111"/>
      <c r="D147" s="111"/>
      <c r="E147" s="111"/>
      <c r="F147" s="111"/>
      <c r="G147" s="111"/>
    </row>
    <row r="148" spans="1:8" ht="15" customHeight="1" x14ac:dyDescent="0.25">
      <c r="A148" s="115" t="s">
        <v>92</v>
      </c>
      <c r="B148" s="115"/>
      <c r="C148" s="115"/>
      <c r="D148" s="115"/>
      <c r="E148" s="115"/>
      <c r="F148" s="115"/>
      <c r="G148" s="115"/>
    </row>
    <row r="149" spans="1:8" ht="15" customHeight="1" x14ac:dyDescent="0.25">
      <c r="A149" s="110" t="str">
        <f>A82</f>
        <v>Del 01 de Enero al 31 de Diciembre del 2025</v>
      </c>
      <c r="B149" s="110"/>
      <c r="C149" s="110"/>
      <c r="D149" s="110"/>
      <c r="E149" s="110"/>
      <c r="F149" s="110"/>
      <c r="G149" s="110"/>
    </row>
    <row r="150" spans="1:8" ht="15.75" thickBot="1" x14ac:dyDescent="0.3"/>
    <row r="151" spans="1:8" ht="22.5" customHeight="1" x14ac:dyDescent="0.25">
      <c r="A151" s="118" t="s">
        <v>4</v>
      </c>
      <c r="B151" s="120" t="s">
        <v>3</v>
      </c>
      <c r="C151" s="120"/>
      <c r="D151" s="120"/>
      <c r="E151" s="120"/>
      <c r="F151" s="120"/>
      <c r="G151" s="121" t="s">
        <v>9</v>
      </c>
      <c r="H151" s="8"/>
    </row>
    <row r="152" spans="1:8" ht="24" x14ac:dyDescent="0.25">
      <c r="A152" s="119"/>
      <c r="B152" s="17" t="s">
        <v>5</v>
      </c>
      <c r="C152" s="17" t="s">
        <v>75</v>
      </c>
      <c r="D152" s="18" t="s">
        <v>6</v>
      </c>
      <c r="E152" s="18" t="s">
        <v>7</v>
      </c>
      <c r="F152" s="18" t="s">
        <v>8</v>
      </c>
      <c r="G152" s="122"/>
    </row>
    <row r="153" spans="1:8" x14ac:dyDescent="0.25">
      <c r="A153" s="19" t="s">
        <v>84</v>
      </c>
      <c r="B153" s="31">
        <f t="shared" ref="B153:G153" si="28">+B154+B162+B172+B182+B219+B229+B233+B242+B246</f>
        <v>104738830.56999999</v>
      </c>
      <c r="C153" s="31">
        <f>+C154+C162+C172+C182+C219+C229+C233+C242+C246</f>
        <v>152273817.07000002</v>
      </c>
      <c r="D153" s="31">
        <f>+D154+D162+D172+D182+D219+D229+D233+D242+D246</f>
        <v>257012647.63999999</v>
      </c>
      <c r="E153" s="31">
        <f t="shared" si="28"/>
        <v>249544663.94</v>
      </c>
      <c r="F153" s="31">
        <f>+F154+F162+F172+F182+F219+F229+F233+F242+F246</f>
        <v>164409996.16999999</v>
      </c>
      <c r="G153" s="32">
        <f t="shared" si="28"/>
        <v>7467983.7000000011</v>
      </c>
    </row>
    <row r="154" spans="1:8" x14ac:dyDescent="0.25">
      <c r="A154" s="67" t="s">
        <v>85</v>
      </c>
      <c r="B154" s="74">
        <f>+B155+B157+B159</f>
        <v>0</v>
      </c>
      <c r="C154" s="74">
        <f>SUM(C155:C161)</f>
        <v>0</v>
      </c>
      <c r="D154" s="78">
        <f>SUM(D155:D161)</f>
        <v>0</v>
      </c>
      <c r="E154" s="78">
        <f>SUM(E155:E161)</f>
        <v>0</v>
      </c>
      <c r="F154" s="74">
        <f>SUM(F155:F161)</f>
        <v>0</v>
      </c>
      <c r="G154" s="91">
        <f>SUM(G155:G161)</f>
        <v>0</v>
      </c>
    </row>
    <row r="155" spans="1:8" x14ac:dyDescent="0.25">
      <c r="A155" s="68" t="s">
        <v>10</v>
      </c>
      <c r="B155" s="72">
        <v>0</v>
      </c>
      <c r="C155" s="63">
        <v>0</v>
      </c>
      <c r="D155" s="30">
        <f t="shared" ref="D155:D192" si="29">+B155+C155</f>
        <v>0</v>
      </c>
      <c r="E155" s="30">
        <v>0</v>
      </c>
      <c r="F155" s="63">
        <v>0</v>
      </c>
      <c r="G155" s="36">
        <f>+D155-E155</f>
        <v>0</v>
      </c>
    </row>
    <row r="156" spans="1:8" ht="24" x14ac:dyDescent="0.25">
      <c r="A156" s="68" t="s">
        <v>78</v>
      </c>
      <c r="B156" s="72">
        <v>0</v>
      </c>
      <c r="C156" s="72">
        <v>0</v>
      </c>
      <c r="D156" s="30">
        <f t="shared" si="29"/>
        <v>0</v>
      </c>
      <c r="E156" s="28">
        <v>0</v>
      </c>
      <c r="F156" s="72">
        <v>0</v>
      </c>
      <c r="G156" s="36">
        <f t="shared" ref="G156:G161" si="30">+D156-E156</f>
        <v>0</v>
      </c>
    </row>
    <row r="157" spans="1:8" x14ac:dyDescent="0.25">
      <c r="A157" s="68" t="s">
        <v>11</v>
      </c>
      <c r="B157" s="72">
        <v>0</v>
      </c>
      <c r="C157" s="63">
        <v>0</v>
      </c>
      <c r="D157" s="30">
        <f t="shared" si="29"/>
        <v>0</v>
      </c>
      <c r="E157" s="30">
        <v>0</v>
      </c>
      <c r="F157" s="63">
        <v>0</v>
      </c>
      <c r="G157" s="36">
        <f t="shared" si="30"/>
        <v>0</v>
      </c>
    </row>
    <row r="158" spans="1:8" s="7" customFormat="1" ht="12.75" customHeight="1" x14ac:dyDescent="0.25">
      <c r="A158" s="68" t="s">
        <v>12</v>
      </c>
      <c r="B158" s="72">
        <v>0</v>
      </c>
      <c r="C158" s="72">
        <v>0</v>
      </c>
      <c r="D158" s="30">
        <f t="shared" si="29"/>
        <v>0</v>
      </c>
      <c r="E158" s="41">
        <v>0</v>
      </c>
      <c r="F158" s="79">
        <v>0</v>
      </c>
      <c r="G158" s="36">
        <f t="shared" si="30"/>
        <v>0</v>
      </c>
    </row>
    <row r="159" spans="1:8" x14ac:dyDescent="0.25">
      <c r="A159" s="68" t="s">
        <v>13</v>
      </c>
      <c r="B159" s="72">
        <v>0</v>
      </c>
      <c r="C159" s="63">
        <v>0</v>
      </c>
      <c r="D159" s="30">
        <f t="shared" si="29"/>
        <v>0</v>
      </c>
      <c r="E159" s="42">
        <v>0</v>
      </c>
      <c r="F159" s="79">
        <v>0</v>
      </c>
      <c r="G159" s="36">
        <f t="shared" si="30"/>
        <v>0</v>
      </c>
    </row>
    <row r="160" spans="1:8" x14ac:dyDescent="0.25">
      <c r="A160" s="68" t="s">
        <v>14</v>
      </c>
      <c r="B160" s="72">
        <v>0</v>
      </c>
      <c r="C160" s="72">
        <v>0</v>
      </c>
      <c r="D160" s="30">
        <f t="shared" si="29"/>
        <v>0</v>
      </c>
      <c r="E160" s="42">
        <v>0</v>
      </c>
      <c r="F160" s="79">
        <v>0</v>
      </c>
      <c r="G160" s="36">
        <f t="shared" si="30"/>
        <v>0</v>
      </c>
    </row>
    <row r="161" spans="1:7" x14ac:dyDescent="0.25">
      <c r="A161" s="68" t="s">
        <v>15</v>
      </c>
      <c r="B161" s="72">
        <v>0</v>
      </c>
      <c r="C161" s="72">
        <v>0</v>
      </c>
      <c r="D161" s="30">
        <f t="shared" si="29"/>
        <v>0</v>
      </c>
      <c r="E161" s="28">
        <v>0</v>
      </c>
      <c r="F161" s="72">
        <v>0</v>
      </c>
      <c r="G161" s="36">
        <f t="shared" si="30"/>
        <v>0</v>
      </c>
    </row>
    <row r="162" spans="1:7" ht="24" x14ac:dyDescent="0.25">
      <c r="A162" s="69" t="s">
        <v>86</v>
      </c>
      <c r="B162" s="71">
        <f>SUM(B163:B171)</f>
        <v>28324000</v>
      </c>
      <c r="C162" s="71">
        <f>C163+C164+C165+C166+C167+C168+C169+C170+C171</f>
        <v>3727943.3000000003</v>
      </c>
      <c r="D162" s="34">
        <f>SUM(D163:D171)</f>
        <v>32051943.300000001</v>
      </c>
      <c r="E162" s="71">
        <f t="shared" ref="E162:F162" si="31">E163+E164+E165+E166+E167+E168+E169+E170+E171</f>
        <v>31063488.370000001</v>
      </c>
      <c r="F162" s="71">
        <f t="shared" si="31"/>
        <v>31046795.34</v>
      </c>
      <c r="G162" s="35">
        <f>SUM(G163:G171)</f>
        <v>988454.92999999947</v>
      </c>
    </row>
    <row r="163" spans="1:7" ht="24" x14ac:dyDescent="0.25">
      <c r="A163" s="68" t="s">
        <v>16</v>
      </c>
      <c r="B163" s="75">
        <v>503000</v>
      </c>
      <c r="C163" s="72" t="s">
        <v>154</v>
      </c>
      <c r="D163" s="30">
        <f t="shared" si="29"/>
        <v>349836.81</v>
      </c>
      <c r="E163" s="72" t="s">
        <v>160</v>
      </c>
      <c r="F163" s="72" t="s">
        <v>161</v>
      </c>
      <c r="G163" s="24">
        <f>+D163-E163</f>
        <v>76963.299999999988</v>
      </c>
    </row>
    <row r="164" spans="1:7" x14ac:dyDescent="0.25">
      <c r="A164" s="68" t="s">
        <v>17</v>
      </c>
      <c r="B164" s="75">
        <v>130000</v>
      </c>
      <c r="C164" s="72" t="s">
        <v>155</v>
      </c>
      <c r="D164" s="30">
        <f t="shared" si="29"/>
        <v>112202.57</v>
      </c>
      <c r="E164" s="72" t="s">
        <v>162</v>
      </c>
      <c r="F164" s="72" t="s">
        <v>163</v>
      </c>
      <c r="G164" s="24">
        <f t="shared" ref="G164:G181" si="32">+D164-E164</f>
        <v>16881.680000000008</v>
      </c>
    </row>
    <row r="165" spans="1:7" ht="24" x14ac:dyDescent="0.25">
      <c r="A165" s="68" t="s">
        <v>18</v>
      </c>
      <c r="B165" s="72">
        <v>0</v>
      </c>
      <c r="C165" s="72">
        <v>0</v>
      </c>
      <c r="D165" s="30">
        <f t="shared" si="29"/>
        <v>0</v>
      </c>
      <c r="E165" s="30">
        <f t="shared" ref="E165" si="33">+C165+D165</f>
        <v>0</v>
      </c>
      <c r="F165" s="30">
        <f t="shared" ref="F165" si="34">+D165+E165</f>
        <v>0</v>
      </c>
      <c r="G165" s="24">
        <f>+D165-E165</f>
        <v>0</v>
      </c>
    </row>
    <row r="166" spans="1:7" ht="24" x14ac:dyDescent="0.25">
      <c r="A166" s="68" t="s">
        <v>19</v>
      </c>
      <c r="B166" s="75">
        <v>106000</v>
      </c>
      <c r="C166" s="72" t="s">
        <v>156</v>
      </c>
      <c r="D166" s="30">
        <f t="shared" si="29"/>
        <v>1106936.8700000001</v>
      </c>
      <c r="E166" s="72" t="s">
        <v>164</v>
      </c>
      <c r="F166" s="72" t="s">
        <v>164</v>
      </c>
      <c r="G166" s="24">
        <f t="shared" si="32"/>
        <v>86876.840000000084</v>
      </c>
    </row>
    <row r="167" spans="1:7" ht="24" x14ac:dyDescent="0.25">
      <c r="A167" s="68" t="s">
        <v>20</v>
      </c>
      <c r="B167" s="75">
        <v>130000</v>
      </c>
      <c r="C167" s="72" t="s">
        <v>157</v>
      </c>
      <c r="D167" s="30">
        <f t="shared" si="29"/>
        <v>34715.660000000003</v>
      </c>
      <c r="E167" s="72" t="s">
        <v>165</v>
      </c>
      <c r="F167" s="72" t="s">
        <v>165</v>
      </c>
      <c r="G167" s="24">
        <f t="shared" si="32"/>
        <v>6001.0000000000036</v>
      </c>
    </row>
    <row r="168" spans="1:7" s="7" customFormat="1" ht="12.75" customHeight="1" x14ac:dyDescent="0.25">
      <c r="A168" s="68" t="s">
        <v>21</v>
      </c>
      <c r="B168" s="75">
        <v>23120000</v>
      </c>
      <c r="C168" s="72" t="s">
        <v>235</v>
      </c>
      <c r="D168" s="30">
        <f t="shared" si="29"/>
        <v>23175234.16</v>
      </c>
      <c r="E168" s="72" t="s">
        <v>237</v>
      </c>
      <c r="F168" s="72" t="s">
        <v>237</v>
      </c>
      <c r="G168" s="24">
        <f t="shared" si="32"/>
        <v>203666.94999999925</v>
      </c>
    </row>
    <row r="169" spans="1:7" ht="24" x14ac:dyDescent="0.25">
      <c r="A169" s="68" t="s">
        <v>22</v>
      </c>
      <c r="B169" s="75">
        <v>600000</v>
      </c>
      <c r="C169" s="72" t="s">
        <v>158</v>
      </c>
      <c r="D169" s="30">
        <f t="shared" si="29"/>
        <v>3837940</v>
      </c>
      <c r="E169" s="72" t="s">
        <v>166</v>
      </c>
      <c r="F169" s="72" t="s">
        <v>166</v>
      </c>
      <c r="G169" s="24">
        <f t="shared" si="32"/>
        <v>157300</v>
      </c>
    </row>
    <row r="170" spans="1:7" x14ac:dyDescent="0.25">
      <c r="A170" s="68" t="s">
        <v>29</v>
      </c>
      <c r="B170" s="75">
        <v>400000</v>
      </c>
      <c r="C170" s="72" t="s">
        <v>159</v>
      </c>
      <c r="D170" s="30">
        <f t="shared" si="29"/>
        <v>0</v>
      </c>
      <c r="E170" s="72" t="s">
        <v>102</v>
      </c>
      <c r="F170" s="72" t="s">
        <v>102</v>
      </c>
      <c r="G170" s="24">
        <f t="shared" si="32"/>
        <v>0</v>
      </c>
    </row>
    <row r="171" spans="1:7" ht="14.25" customHeight="1" x14ac:dyDescent="0.25">
      <c r="A171" s="68" t="s">
        <v>30</v>
      </c>
      <c r="B171" s="75">
        <v>3335000</v>
      </c>
      <c r="C171" s="72" t="s">
        <v>236</v>
      </c>
      <c r="D171" s="30">
        <f t="shared" si="29"/>
        <v>3435077.23</v>
      </c>
      <c r="E171" s="72" t="s">
        <v>167</v>
      </c>
      <c r="F171" s="72" t="s">
        <v>168</v>
      </c>
      <c r="G171" s="24">
        <f t="shared" si="32"/>
        <v>440765.16000000015</v>
      </c>
    </row>
    <row r="172" spans="1:7" ht="24" x14ac:dyDescent="0.25">
      <c r="A172" s="69" t="s">
        <v>87</v>
      </c>
      <c r="B172" s="71">
        <f t="shared" ref="B172:G172" si="35">SUM(B173:B181)</f>
        <v>7577400</v>
      </c>
      <c r="C172" s="71">
        <f>C173+C174+C175+C176+C177+C178+C179+C180+C181</f>
        <v>19905391.300000001</v>
      </c>
      <c r="D172" s="34">
        <f>SUM(D173:D181)</f>
        <v>27482791.300000001</v>
      </c>
      <c r="E172" s="71">
        <f t="shared" ref="E172:F172" si="36">E173+E174+E175+E176+E177+E178+E179+E180+E181</f>
        <v>26468053.229999997</v>
      </c>
      <c r="F172" s="71">
        <f t="shared" si="36"/>
        <v>25380425.609999999</v>
      </c>
      <c r="G172" s="71">
        <f t="shared" si="35"/>
        <v>1014738.0700000002</v>
      </c>
    </row>
    <row r="173" spans="1:7" x14ac:dyDescent="0.25">
      <c r="A173" s="68" t="s">
        <v>23</v>
      </c>
      <c r="B173" s="62">
        <v>3000</v>
      </c>
      <c r="C173" s="72" t="s">
        <v>169</v>
      </c>
      <c r="D173" s="27">
        <f t="shared" si="29"/>
        <v>289326.93</v>
      </c>
      <c r="E173" s="72" t="s">
        <v>178</v>
      </c>
      <c r="F173" s="72" t="s">
        <v>179</v>
      </c>
      <c r="G173" s="92">
        <f t="shared" si="32"/>
        <v>1174.640000000014</v>
      </c>
    </row>
    <row r="174" spans="1:7" x14ac:dyDescent="0.25">
      <c r="A174" s="68" t="s">
        <v>24</v>
      </c>
      <c r="B174" s="62">
        <v>300000</v>
      </c>
      <c r="C174" s="72" t="s">
        <v>170</v>
      </c>
      <c r="D174" s="27">
        <f t="shared" si="29"/>
        <v>2698294.62</v>
      </c>
      <c r="E174" s="72" t="s">
        <v>180</v>
      </c>
      <c r="F174" s="72" t="s">
        <v>181</v>
      </c>
      <c r="G174" s="92">
        <f t="shared" si="32"/>
        <v>7230.8900000001304</v>
      </c>
    </row>
    <row r="175" spans="1:7" ht="29.25" customHeight="1" x14ac:dyDescent="0.25">
      <c r="A175" s="68" t="s">
        <v>31</v>
      </c>
      <c r="B175" s="62">
        <v>2934400</v>
      </c>
      <c r="C175" s="128" t="s">
        <v>171</v>
      </c>
      <c r="D175" s="27">
        <f t="shared" si="29"/>
        <v>4727026.58</v>
      </c>
      <c r="E175" s="72" t="s">
        <v>182</v>
      </c>
      <c r="F175" s="72" t="s">
        <v>183</v>
      </c>
      <c r="G175" s="92">
        <f t="shared" si="32"/>
        <v>60213.709999999963</v>
      </c>
    </row>
    <row r="176" spans="1:7" x14ac:dyDescent="0.25">
      <c r="A176" s="68" t="s">
        <v>32</v>
      </c>
      <c r="B176" s="76">
        <v>0</v>
      </c>
      <c r="C176" s="72" t="s">
        <v>172</v>
      </c>
      <c r="D176" s="27">
        <f t="shared" si="29"/>
        <v>1327704.8799999999</v>
      </c>
      <c r="E176" s="72" t="s">
        <v>172</v>
      </c>
      <c r="F176" s="72" t="s">
        <v>172</v>
      </c>
      <c r="G176" s="92">
        <f t="shared" si="32"/>
        <v>0</v>
      </c>
    </row>
    <row r="177" spans="1:7" ht="27" customHeight="1" x14ac:dyDescent="0.25">
      <c r="A177" s="68" t="s">
        <v>33</v>
      </c>
      <c r="B177" s="62">
        <v>4260000</v>
      </c>
      <c r="C177" s="72" t="s">
        <v>173</v>
      </c>
      <c r="D177" s="27">
        <f t="shared" si="29"/>
        <v>16617886.25</v>
      </c>
      <c r="E177" s="72" t="s">
        <v>238</v>
      </c>
      <c r="F177" s="72" t="s">
        <v>239</v>
      </c>
      <c r="G177" s="92">
        <f t="shared" si="32"/>
        <v>935993.83000000007</v>
      </c>
    </row>
    <row r="178" spans="1:7" s="7" customFormat="1" ht="12.75" customHeight="1" x14ac:dyDescent="0.25">
      <c r="A178" s="68" t="s">
        <v>34</v>
      </c>
      <c r="B178" s="76">
        <v>0</v>
      </c>
      <c r="C178" s="72" t="s">
        <v>174</v>
      </c>
      <c r="D178" s="27">
        <f t="shared" si="29"/>
        <v>1574905.8</v>
      </c>
      <c r="E178" s="72" t="s">
        <v>174</v>
      </c>
      <c r="F178" s="72" t="s">
        <v>174</v>
      </c>
      <c r="G178" s="92">
        <f t="shared" si="32"/>
        <v>0</v>
      </c>
    </row>
    <row r="179" spans="1:7" ht="12.75" customHeight="1" x14ac:dyDescent="0.25">
      <c r="A179" s="68" t="s">
        <v>35</v>
      </c>
      <c r="B179" s="77">
        <v>60000</v>
      </c>
      <c r="C179" s="72" t="s">
        <v>175</v>
      </c>
      <c r="D179" s="27">
        <f t="shared" si="29"/>
        <v>35578.240000000005</v>
      </c>
      <c r="E179" s="72" t="s">
        <v>240</v>
      </c>
      <c r="F179" s="72" t="s">
        <v>184</v>
      </c>
      <c r="G179" s="92">
        <f t="shared" si="32"/>
        <v>10125.000000000004</v>
      </c>
    </row>
    <row r="180" spans="1:7" x14ac:dyDescent="0.25">
      <c r="A180" s="68" t="s">
        <v>36</v>
      </c>
      <c r="B180" s="77">
        <v>20000</v>
      </c>
      <c r="C180" s="72" t="s">
        <v>176</v>
      </c>
      <c r="D180" s="27">
        <f t="shared" si="29"/>
        <v>0</v>
      </c>
      <c r="E180" s="72" t="s">
        <v>102</v>
      </c>
      <c r="F180" s="72" t="s">
        <v>102</v>
      </c>
      <c r="G180" s="92">
        <f t="shared" si="32"/>
        <v>0</v>
      </c>
    </row>
    <row r="181" spans="1:7" x14ac:dyDescent="0.25">
      <c r="A181" s="68" t="s">
        <v>37</v>
      </c>
      <c r="B181" s="76">
        <v>0</v>
      </c>
      <c r="C181" s="72" t="s">
        <v>177</v>
      </c>
      <c r="D181" s="27">
        <f t="shared" si="29"/>
        <v>212068</v>
      </c>
      <c r="E181" s="72" t="s">
        <v>177</v>
      </c>
      <c r="F181" s="72" t="s">
        <v>177</v>
      </c>
      <c r="G181" s="92">
        <f t="shared" si="32"/>
        <v>0</v>
      </c>
    </row>
    <row r="182" spans="1:7" x14ac:dyDescent="0.25">
      <c r="A182" s="69" t="s">
        <v>25</v>
      </c>
      <c r="B182" s="71">
        <f>SUM(B183:B192)</f>
        <v>1800000</v>
      </c>
      <c r="C182" s="71">
        <f>C183+C187</f>
        <v>6691822.1699999999</v>
      </c>
      <c r="D182" s="34">
        <f>SUM(D183:D192)</f>
        <v>8491822.1699999999</v>
      </c>
      <c r="E182" s="71">
        <f t="shared" ref="E182:F182" si="37">E183+E187</f>
        <v>6907122.1699999999</v>
      </c>
      <c r="F182" s="71">
        <f t="shared" si="37"/>
        <v>6658122.1699999999</v>
      </c>
      <c r="G182" s="35">
        <f>SUM(G183:G192)</f>
        <v>1584700</v>
      </c>
    </row>
    <row r="183" spans="1:7" x14ac:dyDescent="0.25">
      <c r="A183" s="68" t="s">
        <v>59</v>
      </c>
      <c r="B183" s="72">
        <v>0</v>
      </c>
      <c r="C183" s="72" t="s">
        <v>241</v>
      </c>
      <c r="D183" s="30">
        <f t="shared" si="29"/>
        <v>3772856.17</v>
      </c>
      <c r="E183" s="94" t="s">
        <v>241</v>
      </c>
      <c r="F183" s="94" t="s">
        <v>241</v>
      </c>
      <c r="G183" s="24">
        <f>+D183-E183</f>
        <v>0</v>
      </c>
    </row>
    <row r="184" spans="1:7" ht="24" x14ac:dyDescent="0.25">
      <c r="A184" s="68" t="s">
        <v>26</v>
      </c>
      <c r="B184" s="72">
        <v>0</v>
      </c>
      <c r="C184" s="72">
        <v>0</v>
      </c>
      <c r="D184" s="30">
        <f t="shared" si="29"/>
        <v>0</v>
      </c>
      <c r="E184" s="28">
        <v>0</v>
      </c>
      <c r="F184" s="72">
        <v>0</v>
      </c>
      <c r="G184" s="24">
        <f t="shared" ref="G184:G192" si="38">+D184-E184</f>
        <v>0</v>
      </c>
    </row>
    <row r="185" spans="1:7" x14ac:dyDescent="0.25">
      <c r="A185" s="68" t="s">
        <v>67</v>
      </c>
      <c r="B185" s="72">
        <v>0</v>
      </c>
      <c r="C185" s="72">
        <v>0</v>
      </c>
      <c r="D185" s="30">
        <f t="shared" si="29"/>
        <v>0</v>
      </c>
      <c r="E185" s="28">
        <v>0</v>
      </c>
      <c r="F185" s="72">
        <v>0</v>
      </c>
      <c r="G185" s="24">
        <f t="shared" si="38"/>
        <v>0</v>
      </c>
    </row>
    <row r="186" spans="1:7" x14ac:dyDescent="0.25">
      <c r="A186" s="68" t="s">
        <v>68</v>
      </c>
      <c r="B186" s="72">
        <v>0</v>
      </c>
      <c r="C186" s="72">
        <v>0</v>
      </c>
      <c r="D186" s="30">
        <f t="shared" si="29"/>
        <v>0</v>
      </c>
      <c r="E186" s="28">
        <v>0</v>
      </c>
      <c r="F186" s="72">
        <v>0</v>
      </c>
      <c r="G186" s="24">
        <f t="shared" si="38"/>
        <v>0</v>
      </c>
    </row>
    <row r="187" spans="1:7" x14ac:dyDescent="0.25">
      <c r="A187" s="68" t="s">
        <v>69</v>
      </c>
      <c r="B187" s="75">
        <v>1800000</v>
      </c>
      <c r="C187" s="94" t="s">
        <v>185</v>
      </c>
      <c r="D187" s="30">
        <f t="shared" si="29"/>
        <v>4718966</v>
      </c>
      <c r="E187" s="94" t="s">
        <v>186</v>
      </c>
      <c r="F187" s="94" t="s">
        <v>187</v>
      </c>
      <c r="G187" s="24">
        <f>+D187-E187</f>
        <v>1584700</v>
      </c>
    </row>
    <row r="188" spans="1:7" ht="15" customHeight="1" x14ac:dyDescent="0.25">
      <c r="A188" s="68" t="s">
        <v>70</v>
      </c>
      <c r="B188" s="72">
        <v>0</v>
      </c>
      <c r="C188" s="72">
        <v>0</v>
      </c>
      <c r="D188" s="30">
        <f t="shared" si="29"/>
        <v>0</v>
      </c>
      <c r="E188" s="28">
        <v>0</v>
      </c>
      <c r="F188" s="72">
        <v>0</v>
      </c>
      <c r="G188" s="24">
        <f t="shared" si="38"/>
        <v>0</v>
      </c>
    </row>
    <row r="189" spans="1:7" ht="24" x14ac:dyDescent="0.25">
      <c r="A189" s="68" t="s">
        <v>71</v>
      </c>
      <c r="B189" s="72">
        <v>0</v>
      </c>
      <c r="C189" s="72">
        <v>0</v>
      </c>
      <c r="D189" s="30">
        <f t="shared" si="29"/>
        <v>0</v>
      </c>
      <c r="E189" s="28">
        <v>0</v>
      </c>
      <c r="F189" s="72">
        <v>0</v>
      </c>
      <c r="G189" s="24">
        <f t="shared" si="38"/>
        <v>0</v>
      </c>
    </row>
    <row r="190" spans="1:7" ht="15" customHeight="1" x14ac:dyDescent="0.25">
      <c r="A190" s="68" t="s">
        <v>72</v>
      </c>
      <c r="B190" s="72">
        <v>0</v>
      </c>
      <c r="C190" s="72">
        <v>0</v>
      </c>
      <c r="D190" s="30">
        <f t="shared" si="29"/>
        <v>0</v>
      </c>
      <c r="E190" s="28">
        <v>0</v>
      </c>
      <c r="F190" s="72">
        <v>0</v>
      </c>
      <c r="G190" s="24">
        <f t="shared" si="38"/>
        <v>0</v>
      </c>
    </row>
    <row r="191" spans="1:7" x14ac:dyDescent="0.25">
      <c r="A191" s="68" t="s">
        <v>73</v>
      </c>
      <c r="B191" s="72">
        <v>0</v>
      </c>
      <c r="C191" s="72">
        <v>0</v>
      </c>
      <c r="D191" s="30">
        <f t="shared" si="29"/>
        <v>0</v>
      </c>
      <c r="E191" s="28">
        <v>0</v>
      </c>
      <c r="F191" s="72">
        <v>0</v>
      </c>
      <c r="G191" s="24">
        <f t="shared" si="38"/>
        <v>0</v>
      </c>
    </row>
    <row r="192" spans="1:7" ht="15" customHeight="1" thickBot="1" x14ac:dyDescent="0.3">
      <c r="A192" s="70" t="s">
        <v>74</v>
      </c>
      <c r="B192" s="73">
        <v>0</v>
      </c>
      <c r="C192" s="73">
        <v>0</v>
      </c>
      <c r="D192" s="46">
        <f t="shared" si="29"/>
        <v>0</v>
      </c>
      <c r="E192" s="39">
        <v>0</v>
      </c>
      <c r="F192" s="73">
        <v>0</v>
      </c>
      <c r="G192" s="93">
        <f t="shared" si="38"/>
        <v>0</v>
      </c>
    </row>
    <row r="193" spans="1:7" x14ac:dyDescent="0.25">
      <c r="A193" s="2"/>
      <c r="B193" s="1"/>
      <c r="C193" s="1"/>
      <c r="D193" s="1"/>
      <c r="E193" s="1"/>
      <c r="F193" s="1"/>
    </row>
    <row r="194" spans="1:7" x14ac:dyDescent="0.25">
      <c r="A194" s="2"/>
      <c r="B194" s="1"/>
      <c r="C194" s="1"/>
      <c r="D194" s="1"/>
      <c r="E194" s="1"/>
      <c r="F194" s="1"/>
      <c r="G194" s="10" t="s">
        <v>81</v>
      </c>
    </row>
    <row r="195" spans="1:7" x14ac:dyDescent="0.25">
      <c r="A195" s="2"/>
      <c r="B195" s="1"/>
      <c r="C195" s="1"/>
      <c r="D195" s="1"/>
      <c r="E195" s="1"/>
      <c r="F195" s="1"/>
      <c r="G195" s="10"/>
    </row>
    <row r="196" spans="1:7" x14ac:dyDescent="0.25">
      <c r="A196" s="2"/>
      <c r="B196" s="1"/>
      <c r="C196" s="1"/>
      <c r="D196" s="1"/>
      <c r="E196" s="1"/>
      <c r="F196" s="1"/>
    </row>
    <row r="197" spans="1:7" x14ac:dyDescent="0.25">
      <c r="A197" s="2"/>
      <c r="B197" s="1"/>
      <c r="C197" s="1"/>
      <c r="D197" s="1"/>
      <c r="E197" s="1"/>
      <c r="F197" s="1"/>
    </row>
    <row r="198" spans="1:7" x14ac:dyDescent="0.25">
      <c r="A198" s="2"/>
      <c r="B198" s="1"/>
      <c r="C198" s="1"/>
      <c r="D198" s="1"/>
      <c r="E198" s="1"/>
      <c r="F198" s="1"/>
    </row>
    <row r="199" spans="1:7" x14ac:dyDescent="0.25">
      <c r="A199" s="2"/>
      <c r="B199" s="1"/>
      <c r="C199" s="1"/>
      <c r="D199" s="1"/>
      <c r="E199" s="1"/>
      <c r="F199" s="1"/>
      <c r="G199" s="10"/>
    </row>
    <row r="200" spans="1:7" x14ac:dyDescent="0.25">
      <c r="A200" s="2"/>
      <c r="B200" s="1"/>
      <c r="C200" s="1"/>
      <c r="D200" s="1"/>
      <c r="E200" s="1"/>
      <c r="F200" s="1"/>
      <c r="G200" s="10"/>
    </row>
    <row r="201" spans="1:7" x14ac:dyDescent="0.25">
      <c r="A201" s="2"/>
      <c r="B201" s="1"/>
      <c r="C201" s="1"/>
      <c r="D201" s="1"/>
      <c r="E201" s="1"/>
      <c r="F201" s="1"/>
      <c r="G201" s="10"/>
    </row>
    <row r="202" spans="1:7" x14ac:dyDescent="0.25">
      <c r="A202" s="2"/>
      <c r="B202" s="1"/>
      <c r="C202" s="1"/>
      <c r="D202" s="1"/>
      <c r="E202" s="1"/>
      <c r="F202" s="1"/>
      <c r="G202" s="10"/>
    </row>
    <row r="203" spans="1:7" x14ac:dyDescent="0.25">
      <c r="A203" s="2"/>
      <c r="B203" s="1"/>
      <c r="C203" s="1"/>
      <c r="D203" s="1"/>
      <c r="E203" s="1"/>
      <c r="F203" s="1"/>
      <c r="G203" s="10"/>
    </row>
    <row r="204" spans="1:7" x14ac:dyDescent="0.25">
      <c r="A204" s="2"/>
      <c r="B204" s="1"/>
      <c r="C204" s="1"/>
      <c r="D204" s="1"/>
      <c r="E204" s="1"/>
      <c r="F204" s="1"/>
      <c r="G204" s="10"/>
    </row>
    <row r="205" spans="1:7" x14ac:dyDescent="0.25">
      <c r="A205" s="2"/>
      <c r="B205" s="1"/>
      <c r="C205" s="1"/>
      <c r="D205" s="1"/>
      <c r="E205" s="1"/>
      <c r="F205" s="1"/>
      <c r="G205" s="10"/>
    </row>
    <row r="206" spans="1:7" x14ac:dyDescent="0.25">
      <c r="A206" s="2"/>
      <c r="B206" s="1"/>
      <c r="C206" s="1"/>
      <c r="D206" s="1"/>
      <c r="E206" s="1"/>
      <c r="F206" s="1"/>
      <c r="G206" s="10"/>
    </row>
    <row r="207" spans="1:7" x14ac:dyDescent="0.25">
      <c r="A207" s="2"/>
      <c r="B207" s="1"/>
      <c r="C207" s="1"/>
      <c r="D207" s="1"/>
      <c r="E207" s="1"/>
      <c r="F207" s="1"/>
      <c r="G207" s="10"/>
    </row>
    <row r="208" spans="1:7" x14ac:dyDescent="0.25">
      <c r="A208" s="2"/>
      <c r="B208" s="1"/>
      <c r="C208" s="1"/>
      <c r="D208" s="1"/>
      <c r="E208" s="1"/>
      <c r="F208" s="1"/>
      <c r="G208" s="10"/>
    </row>
    <row r="209" spans="1:7" x14ac:dyDescent="0.25">
      <c r="A209" s="2"/>
      <c r="B209" s="1"/>
      <c r="C209" s="1"/>
      <c r="D209" s="1"/>
      <c r="E209" s="1"/>
      <c r="F209" s="1"/>
      <c r="G209" s="10"/>
    </row>
    <row r="210" spans="1:7" x14ac:dyDescent="0.25">
      <c r="A210" s="2"/>
      <c r="B210" s="1"/>
      <c r="C210" s="1"/>
      <c r="D210" s="1"/>
      <c r="E210" s="1"/>
      <c r="F210" s="1"/>
      <c r="G210" s="10"/>
    </row>
    <row r="211" spans="1:7" x14ac:dyDescent="0.25">
      <c r="A211" s="2"/>
      <c r="B211" s="1"/>
      <c r="C211" s="1"/>
      <c r="D211" s="1"/>
      <c r="E211" s="1"/>
      <c r="F211" s="1"/>
      <c r="G211" s="1"/>
    </row>
    <row r="212" spans="1:7" ht="15" customHeight="1" x14ac:dyDescent="0.25">
      <c r="A212" s="111" t="s">
        <v>0</v>
      </c>
      <c r="B212" s="111"/>
      <c r="C212" s="111"/>
      <c r="D212" s="111"/>
      <c r="E212" s="111"/>
      <c r="F212" s="111"/>
      <c r="G212" s="111"/>
    </row>
    <row r="213" spans="1:7" ht="15" customHeight="1" x14ac:dyDescent="0.25">
      <c r="A213" s="111" t="s">
        <v>1</v>
      </c>
      <c r="B213" s="111"/>
      <c r="C213" s="111"/>
      <c r="D213" s="111"/>
      <c r="E213" s="111"/>
      <c r="F213" s="111"/>
      <c r="G213" s="111"/>
    </row>
    <row r="214" spans="1:7" ht="15" customHeight="1" x14ac:dyDescent="0.25">
      <c r="A214" s="115" t="s">
        <v>92</v>
      </c>
      <c r="B214" s="115"/>
      <c r="C214" s="115"/>
      <c r="D214" s="115"/>
      <c r="E214" s="115"/>
      <c r="F214" s="115"/>
      <c r="G214" s="115"/>
    </row>
    <row r="215" spans="1:7" ht="15" customHeight="1" x14ac:dyDescent="0.25">
      <c r="A215" s="110" t="str">
        <f>A149</f>
        <v>Del 01 de Enero al 31 de Diciembre del 2025</v>
      </c>
      <c r="B215" s="110"/>
      <c r="C215" s="110"/>
      <c r="D215" s="110"/>
      <c r="E215" s="110"/>
      <c r="F215" s="110"/>
      <c r="G215" s="110"/>
    </row>
    <row r="216" spans="1:7" ht="15.75" thickBot="1" x14ac:dyDescent="0.3">
      <c r="A216" s="2"/>
      <c r="B216" s="1"/>
      <c r="C216" s="1"/>
      <c r="D216" s="1"/>
      <c r="E216" s="1"/>
      <c r="F216" s="1"/>
      <c r="G216" s="1"/>
    </row>
    <row r="217" spans="1:7" ht="15" customHeight="1" x14ac:dyDescent="0.25">
      <c r="A217" s="118" t="s">
        <v>4</v>
      </c>
      <c r="B217" s="120" t="s">
        <v>3</v>
      </c>
      <c r="C217" s="120"/>
      <c r="D217" s="120"/>
      <c r="E217" s="120"/>
      <c r="F217" s="120"/>
      <c r="G217" s="121" t="s">
        <v>9</v>
      </c>
    </row>
    <row r="218" spans="1:7" ht="30" customHeight="1" x14ac:dyDescent="0.25">
      <c r="A218" s="119"/>
      <c r="B218" s="17" t="s">
        <v>5</v>
      </c>
      <c r="C218" s="17" t="s">
        <v>75</v>
      </c>
      <c r="D218" s="18" t="s">
        <v>6</v>
      </c>
      <c r="E218" s="18" t="s">
        <v>7</v>
      </c>
      <c r="F218" s="18" t="s">
        <v>8</v>
      </c>
      <c r="G218" s="122"/>
    </row>
    <row r="219" spans="1:7" ht="27.75" customHeight="1" x14ac:dyDescent="0.25">
      <c r="A219" s="20" t="s">
        <v>88</v>
      </c>
      <c r="B219" s="33">
        <f>SUM(B220:B228)</f>
        <v>1185000</v>
      </c>
      <c r="C219" s="34">
        <f>C220+C221+C222+C223+C224+C225+C226+C227+C228</f>
        <v>29212075.66</v>
      </c>
      <c r="D219" s="34">
        <f>SUM(D220:D228)</f>
        <v>30397075.66</v>
      </c>
      <c r="E219" s="34">
        <f t="shared" ref="E219:F219" si="39">E220+E221+E222+E223+E224+E225+E226+E227+E228</f>
        <v>26655410.740000002</v>
      </c>
      <c r="F219" s="34">
        <f t="shared" si="39"/>
        <v>26592225.539999999</v>
      </c>
      <c r="G219" s="35">
        <f>SUM(G220:G228)</f>
        <v>3741664.9200000004</v>
      </c>
    </row>
    <row r="220" spans="1:7" ht="15" customHeight="1" x14ac:dyDescent="0.25">
      <c r="A220" s="21" t="s">
        <v>27</v>
      </c>
      <c r="B220" s="49">
        <v>260000</v>
      </c>
      <c r="C220" s="49" t="s">
        <v>242</v>
      </c>
      <c r="D220" s="30">
        <f t="shared" ref="D220:D252" si="40">+B220+C220</f>
        <v>5257331.4800000004</v>
      </c>
      <c r="E220" s="30" t="s">
        <v>194</v>
      </c>
      <c r="F220" s="30" t="s">
        <v>195</v>
      </c>
      <c r="G220" s="24">
        <f t="shared" ref="G220:G252" si="41">+D220-E220</f>
        <v>8970</v>
      </c>
    </row>
    <row r="221" spans="1:7" ht="13.5" customHeight="1" x14ac:dyDescent="0.25">
      <c r="A221" s="21" t="s">
        <v>28</v>
      </c>
      <c r="B221" s="49">
        <v>0</v>
      </c>
      <c r="C221" s="49" t="s">
        <v>188</v>
      </c>
      <c r="D221" s="30">
        <f t="shared" si="40"/>
        <v>1425600</v>
      </c>
      <c r="E221" s="30" t="s">
        <v>188</v>
      </c>
      <c r="F221" s="30" t="s">
        <v>188</v>
      </c>
      <c r="G221" s="24">
        <f t="shared" si="41"/>
        <v>0</v>
      </c>
    </row>
    <row r="222" spans="1:7" x14ac:dyDescent="0.25">
      <c r="A222" s="21" t="s">
        <v>60</v>
      </c>
      <c r="B222" s="23">
        <v>0</v>
      </c>
      <c r="C222" s="49" t="s">
        <v>189</v>
      </c>
      <c r="D222" s="30">
        <f t="shared" si="40"/>
        <v>57977.02</v>
      </c>
      <c r="E222" s="30" t="s">
        <v>196</v>
      </c>
      <c r="F222" s="30" t="s">
        <v>196</v>
      </c>
      <c r="G222" s="24">
        <f t="shared" si="41"/>
        <v>1.9999999996798579E-2</v>
      </c>
    </row>
    <row r="223" spans="1:7" x14ac:dyDescent="0.25">
      <c r="A223" s="21" t="s">
        <v>61</v>
      </c>
      <c r="B223" s="49">
        <v>0</v>
      </c>
      <c r="C223" s="49" t="s">
        <v>190</v>
      </c>
      <c r="D223" s="30">
        <f t="shared" si="40"/>
        <v>14991840</v>
      </c>
      <c r="E223" s="30" t="s">
        <v>190</v>
      </c>
      <c r="F223" s="30" t="s">
        <v>190</v>
      </c>
      <c r="G223" s="24">
        <f t="shared" si="41"/>
        <v>0</v>
      </c>
    </row>
    <row r="224" spans="1:7" x14ac:dyDescent="0.25">
      <c r="A224" s="26" t="s">
        <v>62</v>
      </c>
      <c r="B224" s="49">
        <v>0</v>
      </c>
      <c r="C224" s="49" t="s">
        <v>191</v>
      </c>
      <c r="D224" s="30">
        <f t="shared" si="40"/>
        <v>3578894.89</v>
      </c>
      <c r="E224" s="30" t="s">
        <v>102</v>
      </c>
      <c r="F224" s="30" t="s">
        <v>102</v>
      </c>
      <c r="G224" s="24">
        <f t="shared" si="41"/>
        <v>3578894.89</v>
      </c>
    </row>
    <row r="225" spans="1:7" ht="13.5" customHeight="1" x14ac:dyDescent="0.25">
      <c r="A225" s="21" t="s">
        <v>63</v>
      </c>
      <c r="B225" s="49">
        <v>925000</v>
      </c>
      <c r="C225" s="49" t="s">
        <v>192</v>
      </c>
      <c r="D225" s="30">
        <f t="shared" si="40"/>
        <v>1976500</v>
      </c>
      <c r="E225" s="30" t="s">
        <v>197</v>
      </c>
      <c r="F225" s="30" t="s">
        <v>197</v>
      </c>
      <c r="G225" s="24">
        <f t="shared" si="41"/>
        <v>153800</v>
      </c>
    </row>
    <row r="226" spans="1:7" x14ac:dyDescent="0.25">
      <c r="A226" s="26" t="s">
        <v>64</v>
      </c>
      <c r="B226" s="23">
        <v>0</v>
      </c>
      <c r="C226" s="23">
        <v>0</v>
      </c>
      <c r="D226" s="30">
        <f t="shared" si="40"/>
        <v>0</v>
      </c>
      <c r="E226" s="30">
        <f t="shared" ref="E226" si="42">+C226+D226</f>
        <v>0</v>
      </c>
      <c r="F226" s="30">
        <f t="shared" ref="F226" si="43">+D226+E226</f>
        <v>0</v>
      </c>
      <c r="G226" s="24">
        <f t="shared" si="41"/>
        <v>0</v>
      </c>
    </row>
    <row r="227" spans="1:7" x14ac:dyDescent="0.25">
      <c r="A227" s="21" t="s">
        <v>65</v>
      </c>
      <c r="B227" s="23">
        <v>0</v>
      </c>
      <c r="C227" s="49">
        <v>0</v>
      </c>
      <c r="D227" s="30">
        <f t="shared" si="40"/>
        <v>0</v>
      </c>
      <c r="E227" s="30">
        <v>0</v>
      </c>
      <c r="F227" s="30">
        <v>0</v>
      </c>
      <c r="G227" s="24">
        <f t="shared" si="41"/>
        <v>0</v>
      </c>
    </row>
    <row r="228" spans="1:7" x14ac:dyDescent="0.25">
      <c r="A228" s="21" t="s">
        <v>66</v>
      </c>
      <c r="B228" s="23">
        <v>0</v>
      </c>
      <c r="C228" s="49" t="s">
        <v>193</v>
      </c>
      <c r="D228" s="30">
        <f t="shared" si="40"/>
        <v>3108932.27</v>
      </c>
      <c r="E228" s="30" t="s">
        <v>198</v>
      </c>
      <c r="F228" s="30" t="s">
        <v>198</v>
      </c>
      <c r="G228" s="24">
        <f t="shared" si="41"/>
        <v>1.0000000242143869E-2</v>
      </c>
    </row>
    <row r="229" spans="1:7" ht="15" customHeight="1" x14ac:dyDescent="0.25">
      <c r="A229" s="22" t="s">
        <v>89</v>
      </c>
      <c r="B229" s="37">
        <f>SUM(B230:B232)</f>
        <v>0</v>
      </c>
      <c r="C229" s="34">
        <f>C230+C231</f>
        <v>130236584.64000002</v>
      </c>
      <c r="D229" s="34">
        <f>SUM(D230:D232)</f>
        <v>130236584.64000002</v>
      </c>
      <c r="E229" s="34">
        <f t="shared" ref="E229:F229" si="44">E230+E231</f>
        <v>130098158.86000001</v>
      </c>
      <c r="F229" s="34">
        <f t="shared" si="44"/>
        <v>46379996.939999998</v>
      </c>
      <c r="G229" s="35">
        <f>SUM(G230:G232)</f>
        <v>138425.78000000119</v>
      </c>
    </row>
    <row r="230" spans="1:7" ht="15" customHeight="1" x14ac:dyDescent="0.25">
      <c r="A230" s="21" t="s">
        <v>38</v>
      </c>
      <c r="B230" s="23">
        <v>0</v>
      </c>
      <c r="C230" s="98" t="s">
        <v>199</v>
      </c>
      <c r="D230" s="30">
        <f t="shared" si="40"/>
        <v>44747543.380000003</v>
      </c>
      <c r="E230" s="28" t="s">
        <v>243</v>
      </c>
      <c r="F230" s="28" t="s">
        <v>201</v>
      </c>
      <c r="G230" s="24">
        <f t="shared" si="41"/>
        <v>138425.78000000119</v>
      </c>
    </row>
    <row r="231" spans="1:7" ht="15" customHeight="1" x14ac:dyDescent="0.25">
      <c r="A231" s="21" t="s">
        <v>39</v>
      </c>
      <c r="B231" s="23">
        <v>0</v>
      </c>
      <c r="C231" s="28" t="s">
        <v>200</v>
      </c>
      <c r="D231" s="30">
        <f t="shared" si="40"/>
        <v>85489041.260000005</v>
      </c>
      <c r="E231" s="28" t="s">
        <v>200</v>
      </c>
      <c r="F231" s="28" t="s">
        <v>244</v>
      </c>
      <c r="G231" s="24">
        <f t="shared" si="41"/>
        <v>0</v>
      </c>
    </row>
    <row r="232" spans="1:7" ht="15" customHeight="1" x14ac:dyDescent="0.25">
      <c r="A232" s="21" t="s">
        <v>40</v>
      </c>
      <c r="B232" s="23">
        <v>0</v>
      </c>
      <c r="C232" s="28">
        <v>0</v>
      </c>
      <c r="D232" s="30">
        <f t="shared" si="40"/>
        <v>0</v>
      </c>
      <c r="E232" s="28">
        <v>0</v>
      </c>
      <c r="F232" s="28">
        <v>0</v>
      </c>
      <c r="G232" s="24">
        <f t="shared" si="41"/>
        <v>0</v>
      </c>
    </row>
    <row r="233" spans="1:7" ht="15" customHeight="1" x14ac:dyDescent="0.25">
      <c r="A233" s="22" t="s">
        <v>41</v>
      </c>
      <c r="B233" s="37">
        <f>SUM(B234:B241)</f>
        <v>0</v>
      </c>
      <c r="C233" s="34">
        <f>SUM(C234:C241)</f>
        <v>0</v>
      </c>
      <c r="D233" s="34">
        <f t="shared" ref="D233:G233" si="45">SUM(D234:D241)</f>
        <v>0</v>
      </c>
      <c r="E233" s="34">
        <f t="shared" si="45"/>
        <v>0</v>
      </c>
      <c r="F233" s="34">
        <f t="shared" si="45"/>
        <v>0</v>
      </c>
      <c r="G233" s="35">
        <f t="shared" si="45"/>
        <v>0</v>
      </c>
    </row>
    <row r="234" spans="1:7" ht="15.75" customHeight="1" x14ac:dyDescent="0.25">
      <c r="A234" s="21" t="s">
        <v>76</v>
      </c>
      <c r="B234" s="23">
        <v>0</v>
      </c>
      <c r="C234" s="28">
        <v>0</v>
      </c>
      <c r="D234" s="30">
        <f t="shared" si="40"/>
        <v>0</v>
      </c>
      <c r="E234" s="28">
        <v>0</v>
      </c>
      <c r="F234" s="28">
        <v>0</v>
      </c>
      <c r="G234" s="24">
        <f t="shared" si="41"/>
        <v>0</v>
      </c>
    </row>
    <row r="235" spans="1:7" ht="15.75" customHeight="1" x14ac:dyDescent="0.25">
      <c r="A235" s="21" t="s">
        <v>43</v>
      </c>
      <c r="B235" s="23">
        <v>0</v>
      </c>
      <c r="C235" s="28">
        <v>0</v>
      </c>
      <c r="D235" s="30">
        <f t="shared" si="40"/>
        <v>0</v>
      </c>
      <c r="E235" s="28">
        <v>0</v>
      </c>
      <c r="F235" s="28">
        <v>0</v>
      </c>
      <c r="G235" s="24">
        <f t="shared" si="41"/>
        <v>0</v>
      </c>
    </row>
    <row r="236" spans="1:7" x14ac:dyDescent="0.25">
      <c r="A236" s="21" t="s">
        <v>44</v>
      </c>
      <c r="B236" s="23">
        <v>0</v>
      </c>
      <c r="C236" s="28">
        <v>0</v>
      </c>
      <c r="D236" s="30">
        <f t="shared" si="40"/>
        <v>0</v>
      </c>
      <c r="E236" s="28">
        <v>0</v>
      </c>
      <c r="F236" s="28">
        <v>0</v>
      </c>
      <c r="G236" s="24">
        <f t="shared" si="41"/>
        <v>0</v>
      </c>
    </row>
    <row r="237" spans="1:7" x14ac:dyDescent="0.25">
      <c r="A237" s="21" t="s">
        <v>45</v>
      </c>
      <c r="B237" s="23">
        <v>0</v>
      </c>
      <c r="C237" s="28">
        <v>0</v>
      </c>
      <c r="D237" s="30">
        <f t="shared" si="40"/>
        <v>0</v>
      </c>
      <c r="E237" s="28">
        <v>0</v>
      </c>
      <c r="F237" s="28">
        <v>0</v>
      </c>
      <c r="G237" s="24">
        <f t="shared" si="41"/>
        <v>0</v>
      </c>
    </row>
    <row r="238" spans="1:7" x14ac:dyDescent="0.25">
      <c r="A238" s="21" t="s">
        <v>46</v>
      </c>
      <c r="B238" s="23">
        <v>0</v>
      </c>
      <c r="C238" s="28">
        <v>0</v>
      </c>
      <c r="D238" s="30">
        <f t="shared" si="40"/>
        <v>0</v>
      </c>
      <c r="E238" s="28">
        <v>0</v>
      </c>
      <c r="F238" s="28">
        <v>0</v>
      </c>
      <c r="G238" s="24">
        <f t="shared" si="41"/>
        <v>0</v>
      </c>
    </row>
    <row r="239" spans="1:7" ht="24" x14ac:dyDescent="0.25">
      <c r="A239" s="21" t="s">
        <v>47</v>
      </c>
      <c r="B239" s="23">
        <v>0</v>
      </c>
      <c r="C239" s="28">
        <v>0</v>
      </c>
      <c r="D239" s="30">
        <f t="shared" si="40"/>
        <v>0</v>
      </c>
      <c r="E239" s="28">
        <v>0</v>
      </c>
      <c r="F239" s="28">
        <v>0</v>
      </c>
      <c r="G239" s="24">
        <f t="shared" si="41"/>
        <v>0</v>
      </c>
    </row>
    <row r="240" spans="1:7" x14ac:dyDescent="0.25">
      <c r="A240" s="21" t="s">
        <v>48</v>
      </c>
      <c r="B240" s="23">
        <v>0</v>
      </c>
      <c r="C240" s="28">
        <v>0</v>
      </c>
      <c r="D240" s="30">
        <f t="shared" si="40"/>
        <v>0</v>
      </c>
      <c r="E240" s="28">
        <v>0</v>
      </c>
      <c r="F240" s="28">
        <v>0</v>
      </c>
      <c r="G240" s="24">
        <f t="shared" si="41"/>
        <v>0</v>
      </c>
    </row>
    <row r="241" spans="1:7" ht="24" x14ac:dyDescent="0.25">
      <c r="A241" s="21" t="s">
        <v>42</v>
      </c>
      <c r="B241" s="23">
        <v>0</v>
      </c>
      <c r="C241" s="28">
        <v>0</v>
      </c>
      <c r="D241" s="30">
        <f t="shared" si="40"/>
        <v>0</v>
      </c>
      <c r="E241" s="28">
        <v>0</v>
      </c>
      <c r="F241" s="28">
        <v>0</v>
      </c>
      <c r="G241" s="24">
        <f t="shared" si="41"/>
        <v>0</v>
      </c>
    </row>
    <row r="242" spans="1:7" x14ac:dyDescent="0.25">
      <c r="A242" s="22" t="s">
        <v>90</v>
      </c>
      <c r="B242" s="37">
        <f t="shared" ref="B242:G242" si="46">+B245</f>
        <v>37500000</v>
      </c>
      <c r="C242" s="34" t="str">
        <f>+C245</f>
        <v>-$37,500,000.00</v>
      </c>
      <c r="D242" s="95">
        <f t="shared" si="46"/>
        <v>0</v>
      </c>
      <c r="E242" s="95">
        <f t="shared" si="46"/>
        <v>0</v>
      </c>
      <c r="F242" s="95">
        <f t="shared" si="46"/>
        <v>0</v>
      </c>
      <c r="G242" s="40">
        <f t="shared" si="46"/>
        <v>0</v>
      </c>
    </row>
    <row r="243" spans="1:7" x14ac:dyDescent="0.25">
      <c r="A243" s="21" t="s">
        <v>50</v>
      </c>
      <c r="B243" s="23">
        <v>0</v>
      </c>
      <c r="C243" s="28">
        <v>0</v>
      </c>
      <c r="D243" s="30">
        <f t="shared" si="40"/>
        <v>0</v>
      </c>
      <c r="E243" s="28">
        <v>0</v>
      </c>
      <c r="F243" s="28">
        <v>0</v>
      </c>
      <c r="G243" s="24">
        <f t="shared" si="41"/>
        <v>0</v>
      </c>
    </row>
    <row r="244" spans="1:7" x14ac:dyDescent="0.25">
      <c r="A244" s="21" t="s">
        <v>51</v>
      </c>
      <c r="B244" s="23">
        <v>0</v>
      </c>
      <c r="C244" s="28">
        <v>0</v>
      </c>
      <c r="D244" s="30">
        <f t="shared" si="40"/>
        <v>0</v>
      </c>
      <c r="E244" s="28">
        <v>0</v>
      </c>
      <c r="F244" s="28">
        <v>0</v>
      </c>
      <c r="G244" s="24">
        <f t="shared" si="41"/>
        <v>0</v>
      </c>
    </row>
    <row r="245" spans="1:7" x14ac:dyDescent="0.25">
      <c r="A245" s="21" t="s">
        <v>49</v>
      </c>
      <c r="B245" s="50">
        <v>37500000</v>
      </c>
      <c r="C245" s="51" t="s">
        <v>202</v>
      </c>
      <c r="D245" s="30">
        <f t="shared" si="40"/>
        <v>0</v>
      </c>
      <c r="E245" s="50">
        <v>0</v>
      </c>
      <c r="F245" s="28">
        <v>0</v>
      </c>
      <c r="G245" s="24">
        <f t="shared" si="41"/>
        <v>0</v>
      </c>
    </row>
    <row r="246" spans="1:7" x14ac:dyDescent="0.25">
      <c r="A246" s="22" t="s">
        <v>91</v>
      </c>
      <c r="B246" s="37">
        <f>+B247+B248</f>
        <v>28352430.57</v>
      </c>
      <c r="C246" s="34">
        <f>+C247+C248</f>
        <v>0</v>
      </c>
      <c r="D246" s="34">
        <f>+D247+D248</f>
        <v>28352430.57</v>
      </c>
      <c r="E246" s="34">
        <f>+E247+E248</f>
        <v>28352430.57</v>
      </c>
      <c r="F246" s="34">
        <f t="shared" ref="F246" si="47">+F247+F248</f>
        <v>28352430.57</v>
      </c>
      <c r="G246" s="35">
        <f>+G247+G248</f>
        <v>0</v>
      </c>
    </row>
    <row r="247" spans="1:7" x14ac:dyDescent="0.25">
      <c r="A247" s="21" t="s">
        <v>52</v>
      </c>
      <c r="B247" s="51">
        <v>18581572.5</v>
      </c>
      <c r="C247" s="28">
        <v>0</v>
      </c>
      <c r="D247" s="30">
        <f t="shared" si="40"/>
        <v>18581572.5</v>
      </c>
      <c r="E247" s="51">
        <v>18581572.5</v>
      </c>
      <c r="F247" s="28">
        <v>18581572.5</v>
      </c>
      <c r="G247" s="24">
        <f t="shared" si="41"/>
        <v>0</v>
      </c>
    </row>
    <row r="248" spans="1:7" x14ac:dyDescent="0.25">
      <c r="A248" s="21" t="s">
        <v>53</v>
      </c>
      <c r="B248" s="51">
        <v>9770858.0700000003</v>
      </c>
      <c r="C248" s="28">
        <v>0</v>
      </c>
      <c r="D248" s="30">
        <f t="shared" si="40"/>
        <v>9770858.0700000003</v>
      </c>
      <c r="E248" s="51">
        <v>9770858.0700000003</v>
      </c>
      <c r="F248" s="28">
        <v>9770858.0700000003</v>
      </c>
      <c r="G248" s="24">
        <f t="shared" si="41"/>
        <v>0</v>
      </c>
    </row>
    <row r="249" spans="1:7" x14ac:dyDescent="0.25">
      <c r="A249" s="21" t="s">
        <v>55</v>
      </c>
      <c r="B249" s="23">
        <v>0</v>
      </c>
      <c r="C249" s="28">
        <v>0</v>
      </c>
      <c r="D249" s="30">
        <f t="shared" si="40"/>
        <v>0</v>
      </c>
      <c r="E249" s="28">
        <v>0</v>
      </c>
      <c r="F249" s="28">
        <v>0</v>
      </c>
      <c r="G249" s="24">
        <f t="shared" si="41"/>
        <v>0</v>
      </c>
    </row>
    <row r="250" spans="1:7" x14ac:dyDescent="0.25">
      <c r="A250" s="21" t="s">
        <v>54</v>
      </c>
      <c r="B250" s="23">
        <v>0</v>
      </c>
      <c r="C250" s="28">
        <v>0</v>
      </c>
      <c r="D250" s="30">
        <f t="shared" si="40"/>
        <v>0</v>
      </c>
      <c r="E250" s="28">
        <v>0</v>
      </c>
      <c r="F250" s="28">
        <v>0</v>
      </c>
      <c r="G250" s="24">
        <f t="shared" si="41"/>
        <v>0</v>
      </c>
    </row>
    <row r="251" spans="1:7" x14ac:dyDescent="0.25">
      <c r="A251" s="21" t="s">
        <v>56</v>
      </c>
      <c r="B251" s="23">
        <v>0</v>
      </c>
      <c r="C251" s="28">
        <v>0</v>
      </c>
      <c r="D251" s="30">
        <f t="shared" si="40"/>
        <v>0</v>
      </c>
      <c r="E251" s="28">
        <v>0</v>
      </c>
      <c r="F251" s="28">
        <v>0</v>
      </c>
      <c r="G251" s="24">
        <f t="shared" si="41"/>
        <v>0</v>
      </c>
    </row>
    <row r="252" spans="1:7" x14ac:dyDescent="0.25">
      <c r="A252" s="21" t="s">
        <v>57</v>
      </c>
      <c r="B252" s="23">
        <v>0</v>
      </c>
      <c r="C252" s="28">
        <v>0</v>
      </c>
      <c r="D252" s="30">
        <f t="shared" si="40"/>
        <v>0</v>
      </c>
      <c r="E252" s="28">
        <v>0</v>
      </c>
      <c r="F252" s="28">
        <v>0</v>
      </c>
      <c r="G252" s="24">
        <f t="shared" si="41"/>
        <v>0</v>
      </c>
    </row>
    <row r="253" spans="1:7" ht="15.75" thickBot="1" x14ac:dyDescent="0.3">
      <c r="A253" s="25" t="s">
        <v>58</v>
      </c>
      <c r="B253" s="38">
        <v>0</v>
      </c>
      <c r="C253" s="28">
        <v>0</v>
      </c>
      <c r="D253" s="28">
        <v>0</v>
      </c>
      <c r="E253" s="28">
        <v>0</v>
      </c>
      <c r="F253" s="28">
        <v>0</v>
      </c>
      <c r="G253" s="36">
        <f t="shared" ref="G253" si="48">+D253-E253</f>
        <v>0</v>
      </c>
    </row>
    <row r="254" spans="1:7" ht="24.75" customHeight="1" thickBot="1" x14ac:dyDescent="0.3">
      <c r="A254" s="12" t="s">
        <v>77</v>
      </c>
      <c r="B254" s="13">
        <f t="shared" ref="B254:G254" si="49">+B153+B18</f>
        <v>1100459406</v>
      </c>
      <c r="C254" s="13">
        <f t="shared" si="49"/>
        <v>252487504.44</v>
      </c>
      <c r="D254" s="13">
        <f t="shared" si="49"/>
        <v>1352946910.4400001</v>
      </c>
      <c r="E254" s="13">
        <f>+E153+E18</f>
        <v>1301413488.4200001</v>
      </c>
      <c r="F254" s="13">
        <f t="shared" si="49"/>
        <v>1060717268.59</v>
      </c>
      <c r="G254" s="13">
        <f t="shared" si="49"/>
        <v>51533422.020000003</v>
      </c>
    </row>
    <row r="255" spans="1:7" x14ac:dyDescent="0.25">
      <c r="C255" s="8"/>
      <c r="D255" s="8"/>
      <c r="E255" s="8"/>
    </row>
    <row r="256" spans="1:7" x14ac:dyDescent="0.25">
      <c r="C256" s="8"/>
      <c r="E256" s="97"/>
      <c r="F256" s="97"/>
      <c r="G256" s="97"/>
    </row>
    <row r="257" spans="1:7" x14ac:dyDescent="0.25">
      <c r="A257" s="47"/>
      <c r="B257" s="52"/>
      <c r="C257" s="97"/>
      <c r="D257" s="97"/>
      <c r="E257" s="97"/>
      <c r="F257" s="97"/>
      <c r="G257" s="97"/>
    </row>
    <row r="259" spans="1:7" x14ac:dyDescent="0.25">
      <c r="A259" s="125"/>
      <c r="B259" s="125"/>
      <c r="C259" s="125"/>
      <c r="D259" s="125"/>
      <c r="E259" s="125"/>
      <c r="F259" s="125"/>
      <c r="G259" s="125"/>
    </row>
    <row r="260" spans="1:7" x14ac:dyDescent="0.25">
      <c r="A260" s="126"/>
      <c r="B260" s="126"/>
      <c r="C260" s="127"/>
      <c r="D260" s="127"/>
      <c r="E260" s="127"/>
      <c r="F260" s="127"/>
      <c r="G260" s="127"/>
    </row>
    <row r="261" spans="1:7" x14ac:dyDescent="0.25">
      <c r="A261" s="124"/>
      <c r="B261" s="124"/>
      <c r="C261" s="124"/>
      <c r="D261" s="124"/>
      <c r="E261" s="124"/>
      <c r="F261" s="124"/>
      <c r="G261" s="124"/>
    </row>
    <row r="263" spans="1:7" x14ac:dyDescent="0.25">
      <c r="G263" s="54" t="s">
        <v>93</v>
      </c>
    </row>
    <row r="264" spans="1:7" x14ac:dyDescent="0.25">
      <c r="A264" s="53"/>
      <c r="B264" s="53"/>
      <c r="C264" s="53"/>
      <c r="D264" s="53"/>
      <c r="E264" s="53"/>
      <c r="F264" s="53"/>
      <c r="G264" s="53"/>
    </row>
  </sheetData>
  <mergeCells count="38">
    <mergeCell ref="A261:B261"/>
    <mergeCell ref="C261:D261"/>
    <mergeCell ref="E261:G261"/>
    <mergeCell ref="A259:B259"/>
    <mergeCell ref="C259:D259"/>
    <mergeCell ref="E259:G259"/>
    <mergeCell ref="A260:B260"/>
    <mergeCell ref="C260:D260"/>
    <mergeCell ref="E260:G260"/>
    <mergeCell ref="A79:G79"/>
    <mergeCell ref="A80:G80"/>
    <mergeCell ref="A81:G81"/>
    <mergeCell ref="A82:G82"/>
    <mergeCell ref="A16:A17"/>
    <mergeCell ref="B16:F16"/>
    <mergeCell ref="G16:G17"/>
    <mergeCell ref="A11:G11"/>
    <mergeCell ref="A12:G12"/>
    <mergeCell ref="A13:G13"/>
    <mergeCell ref="A14:G14"/>
    <mergeCell ref="A15:G15"/>
    <mergeCell ref="A217:A218"/>
    <mergeCell ref="B217:F217"/>
    <mergeCell ref="G217:G218"/>
    <mergeCell ref="A151:A152"/>
    <mergeCell ref="B151:F151"/>
    <mergeCell ref="G151:G152"/>
    <mergeCell ref="A214:G214"/>
    <mergeCell ref="A215:G215"/>
    <mergeCell ref="A149:G149"/>
    <mergeCell ref="A212:G212"/>
    <mergeCell ref="A213:G213"/>
    <mergeCell ref="B84:F84"/>
    <mergeCell ref="A84:A85"/>
    <mergeCell ref="A146:G146"/>
    <mergeCell ref="A147:G147"/>
    <mergeCell ref="A148:G148"/>
    <mergeCell ref="G84:G85"/>
  </mergeCells>
  <pageMargins left="0.43307086614173229" right="0" top="0.55118110236220474" bottom="0.35433070866141736" header="0.31496062992125984" footer="0.31496062992125984"/>
  <pageSetup scale="69" fitToWidth="2" orientation="portrait" r:id="rId1"/>
  <headerFooter alignWithMargins="0"/>
  <rowBreaks count="3" manualBreakCount="3">
    <brk id="66" max="6" man="1"/>
    <brk id="135" max="6" man="1"/>
    <brk id="199" max="6" man="1"/>
  </rowBreaks>
  <ignoredErrors>
    <ignoredError sqref="G233 G27 G109 G96 D37 G37 D96 G172" formula="1"/>
    <ignoredError sqref="B8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2026-04-10T19:17:32Z</cp:lastPrinted>
  <dcterms:created xsi:type="dcterms:W3CDTF">2020-04-27T22:29:02Z</dcterms:created>
  <dcterms:modified xsi:type="dcterms:W3CDTF">2026-04-20T23:36:57Z</dcterms:modified>
</cp:coreProperties>
</file>