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coordctapub\Desktop\AYUNTAMIENTO\2025\ESTADOS FINANCIEROS 2025\CUARTO TRIMESTRE 2025\IV. INFRMACION FINANCIERA ADICIONAL (LDF)\"/>
    </mc:Choice>
  </mc:AlternateContent>
  <xr:revisionPtr revIDLastSave="0" documentId="13_ncr:1_{B89E1A78-D14E-4C1E-9DB1-4D02662C286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4TO TRIM 2025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4" i="1" l="1"/>
  <c r="J34" i="1" s="1"/>
  <c r="G70" i="1"/>
  <c r="G69" i="1" s="1"/>
  <c r="I69" i="1"/>
  <c r="H69" i="1"/>
  <c r="F69" i="1"/>
  <c r="E69" i="1"/>
  <c r="H65" i="1"/>
  <c r="I65" i="1" s="1"/>
  <c r="F65" i="1"/>
  <c r="E65" i="1"/>
  <c r="I61" i="1"/>
  <c r="H61" i="1"/>
  <c r="G61" i="1"/>
  <c r="F61" i="1"/>
  <c r="E61" i="1"/>
  <c r="H60" i="1"/>
  <c r="I60" i="1" s="1"/>
  <c r="F60" i="1"/>
  <c r="F56" i="1" s="1"/>
  <c r="E60" i="1"/>
  <c r="E56" i="1" s="1"/>
  <c r="H51" i="1"/>
  <c r="F51" i="1"/>
  <c r="E51" i="1"/>
  <c r="H50" i="1"/>
  <c r="I50" i="1" s="1"/>
  <c r="F50" i="1"/>
  <c r="E50" i="1"/>
  <c r="J41" i="1"/>
  <c r="H40" i="1"/>
  <c r="I40" i="1" s="1"/>
  <c r="F40" i="1"/>
  <c r="F39" i="1" s="1"/>
  <c r="E40" i="1"/>
  <c r="G40" i="1" s="1"/>
  <c r="G39" i="1" s="1"/>
  <c r="H38" i="1"/>
  <c r="I38" i="1" s="1"/>
  <c r="E38" i="1"/>
  <c r="G38" i="1" s="1"/>
  <c r="G37" i="1" s="1"/>
  <c r="H37" i="1"/>
  <c r="F37" i="1"/>
  <c r="I36" i="1"/>
  <c r="J36" i="1" s="1"/>
  <c r="H35" i="1"/>
  <c r="I35" i="1" s="1"/>
  <c r="F35" i="1"/>
  <c r="E35" i="1"/>
  <c r="G34" i="1"/>
  <c r="H33" i="1"/>
  <c r="I33" i="1" s="1"/>
  <c r="F33" i="1"/>
  <c r="E33" i="1"/>
  <c r="H32" i="1"/>
  <c r="I32" i="1" s="1"/>
  <c r="F32" i="1"/>
  <c r="E32" i="1"/>
  <c r="H31" i="1"/>
  <c r="I31" i="1" s="1"/>
  <c r="F31" i="1"/>
  <c r="E31" i="1"/>
  <c r="J29" i="1"/>
  <c r="G29" i="1"/>
  <c r="H28" i="1"/>
  <c r="I28" i="1" s="1"/>
  <c r="F28" i="1"/>
  <c r="E28" i="1"/>
  <c r="H27" i="1"/>
  <c r="I27" i="1" s="1"/>
  <c r="F27" i="1"/>
  <c r="E27" i="1"/>
  <c r="I26" i="1"/>
  <c r="J26" i="1" s="1"/>
  <c r="G26" i="1"/>
  <c r="I25" i="1"/>
  <c r="J25" i="1" s="1"/>
  <c r="G25" i="1"/>
  <c r="H24" i="1"/>
  <c r="I24" i="1" s="1"/>
  <c r="F24" i="1"/>
  <c r="E24" i="1"/>
  <c r="I23" i="1"/>
  <c r="J23" i="1" s="1"/>
  <c r="G23" i="1"/>
  <c r="I22" i="1"/>
  <c r="J22" i="1" s="1"/>
  <c r="G22" i="1"/>
  <c r="H21" i="1"/>
  <c r="I21" i="1" s="1"/>
  <c r="F21" i="1"/>
  <c r="E21" i="1"/>
  <c r="G21" i="1" s="1"/>
  <c r="H20" i="1"/>
  <c r="I20" i="1" s="1"/>
  <c r="F20" i="1"/>
  <c r="E20" i="1"/>
  <c r="H19" i="1"/>
  <c r="F19" i="1"/>
  <c r="E19" i="1"/>
  <c r="H16" i="1"/>
  <c r="I16" i="1" s="1"/>
  <c r="F16" i="1"/>
  <c r="E16" i="1"/>
  <c r="G16" i="1" s="1"/>
  <c r="H15" i="1"/>
  <c r="I15" i="1" s="1"/>
  <c r="F15" i="1"/>
  <c r="E15" i="1"/>
  <c r="H14" i="1"/>
  <c r="I14" i="1" s="1"/>
  <c r="F14" i="1"/>
  <c r="E14" i="1"/>
  <c r="H13" i="1"/>
  <c r="I13" i="1" s="1"/>
  <c r="F13" i="1"/>
  <c r="E13" i="1"/>
  <c r="H12" i="1"/>
  <c r="I12" i="1" s="1"/>
  <c r="F12" i="1"/>
  <c r="E12" i="1"/>
  <c r="G12" i="1" s="1"/>
  <c r="H11" i="1"/>
  <c r="I11" i="1" s="1"/>
  <c r="F11" i="1"/>
  <c r="E11" i="1"/>
  <c r="G19" i="1" l="1"/>
  <c r="G28" i="1"/>
  <c r="G35" i="1"/>
  <c r="E47" i="1"/>
  <c r="E67" i="1" s="1"/>
  <c r="J20" i="1"/>
  <c r="J27" i="1"/>
  <c r="J13" i="1"/>
  <c r="E37" i="1"/>
  <c r="J60" i="1"/>
  <c r="J33" i="1"/>
  <c r="G65" i="1"/>
  <c r="J40" i="1"/>
  <c r="J39" i="1" s="1"/>
  <c r="I39" i="1"/>
  <c r="G51" i="1"/>
  <c r="G14" i="1"/>
  <c r="J21" i="1"/>
  <c r="G15" i="1"/>
  <c r="J15" i="1"/>
  <c r="E30" i="1"/>
  <c r="G31" i="1"/>
  <c r="J24" i="1"/>
  <c r="F18" i="1"/>
  <c r="H18" i="1"/>
  <c r="J69" i="1"/>
  <c r="J12" i="1"/>
  <c r="G20" i="1"/>
  <c r="G33" i="1"/>
  <c r="H39" i="1"/>
  <c r="H56" i="1"/>
  <c r="I56" i="1" s="1"/>
  <c r="J56" i="1" s="1"/>
  <c r="J14" i="1"/>
  <c r="J28" i="1"/>
  <c r="J35" i="1"/>
  <c r="J61" i="1"/>
  <c r="G50" i="1"/>
  <c r="G24" i="1"/>
  <c r="J65" i="1"/>
  <c r="J16" i="1"/>
  <c r="H47" i="1"/>
  <c r="F30" i="1"/>
  <c r="E39" i="1"/>
  <c r="J32" i="1"/>
  <c r="G13" i="1"/>
  <c r="G27" i="1"/>
  <c r="G60" i="1"/>
  <c r="G56" i="1" s="1"/>
  <c r="J38" i="1"/>
  <c r="J37" i="1" s="1"/>
  <c r="I37" i="1"/>
  <c r="J50" i="1"/>
  <c r="J31" i="1"/>
  <c r="I30" i="1"/>
  <c r="J11" i="1"/>
  <c r="I51" i="1"/>
  <c r="J51" i="1" s="1"/>
  <c r="I19" i="1"/>
  <c r="H30" i="1"/>
  <c r="G11" i="1"/>
  <c r="E18" i="1"/>
  <c r="G32" i="1"/>
  <c r="F47" i="1"/>
  <c r="F67" i="1" s="1"/>
  <c r="G47" i="1" l="1"/>
  <c r="H67" i="1"/>
  <c r="E43" i="1"/>
  <c r="E72" i="1" s="1"/>
  <c r="F43" i="1"/>
  <c r="F72" i="1" s="1"/>
  <c r="H43" i="1"/>
  <c r="H72" i="1" s="1"/>
  <c r="G18" i="1"/>
  <c r="G67" i="1"/>
  <c r="J30" i="1"/>
  <c r="G30" i="1"/>
  <c r="I18" i="1"/>
  <c r="I43" i="1" s="1"/>
  <c r="J43" i="1" s="1"/>
  <c r="J19" i="1"/>
  <c r="J18" i="1" s="1"/>
  <c r="J47" i="1"/>
  <c r="J67" i="1" s="1"/>
  <c r="I47" i="1"/>
  <c r="I67" i="1" s="1"/>
  <c r="G43" i="1"/>
  <c r="G72" i="1" s="1"/>
  <c r="I72" i="1" l="1"/>
  <c r="J7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coordctapub</author>
  </authors>
  <commentList>
    <comment ref="F38" authorId="0" shapeId="0" xr:uid="{C7E1FE4A-60A2-4A78-94BA-FD8D7E6B390F}">
      <text>
        <r>
          <rPr>
            <b/>
            <sz val="9"/>
            <color indexed="81"/>
            <rFont val="Tahoma"/>
            <family val="2"/>
          </rPr>
          <t>coordctapub:</t>
        </r>
        <r>
          <rPr>
            <sz val="9"/>
            <color indexed="81"/>
            <rFont val="Tahoma"/>
            <family val="2"/>
          </rPr>
          <t xml:space="preserve">
Ingreso Calandrias</t>
        </r>
      </text>
    </comment>
    <comment ref="H38" authorId="0" shapeId="0" xr:uid="{996C9F99-B9AD-4A7D-ACD7-97E7B7CFB8D5}">
      <text>
        <r>
          <rPr>
            <b/>
            <sz val="9"/>
            <color indexed="81"/>
            <rFont val="Tahoma"/>
            <family val="2"/>
          </rPr>
          <t>coordctapub:</t>
        </r>
        <r>
          <rPr>
            <sz val="9"/>
            <color indexed="81"/>
            <rFont val="Tahoma"/>
            <family val="2"/>
          </rPr>
          <t xml:space="preserve">
Se considero Ingreso calandrias</t>
        </r>
      </text>
    </comment>
    <comment ref="F60" authorId="0" shapeId="0" xr:uid="{37279D6D-751E-4D50-A784-ABE3BA1D34F1}">
      <text>
        <r>
          <rPr>
            <b/>
            <sz val="9"/>
            <color indexed="81"/>
            <rFont val="Tahoma"/>
            <family val="2"/>
          </rPr>
          <t>coordctapub:</t>
        </r>
        <r>
          <rPr>
            <sz val="9"/>
            <color indexed="81"/>
            <rFont val="Tahoma"/>
            <family val="2"/>
          </rPr>
          <t xml:space="preserve">
Ingreso SEDATU y CONAFOR
</t>
        </r>
      </text>
    </comment>
    <comment ref="H60" authorId="0" shapeId="0" xr:uid="{E03354F9-A5C0-46CF-82BB-B61A7DBA84C9}">
      <text>
        <r>
          <rPr>
            <b/>
            <sz val="9"/>
            <color indexed="81"/>
            <rFont val="Tahoma"/>
            <family val="2"/>
          </rPr>
          <t>coordctapub:</t>
        </r>
        <r>
          <rPr>
            <sz val="9"/>
            <color indexed="81"/>
            <rFont val="Tahoma"/>
            <family val="2"/>
          </rPr>
          <t xml:space="preserve">
Se considero Ingreso SEDATU y CONAFOR</t>
        </r>
      </text>
    </comment>
  </commentList>
</comments>
</file>

<file path=xl/sharedStrings.xml><?xml version="1.0" encoding="utf-8"?>
<sst xmlns="http://schemas.openxmlformats.org/spreadsheetml/2006/main" count="82" uniqueCount="82">
  <si>
    <t>AYUNTAMIENTO MUNICIPAL DE PLAYAS DE ROSARITO</t>
  </si>
  <si>
    <t>Estado Analítico de Ingresos Detallado - LDF</t>
  </si>
  <si>
    <t>(PESOS)</t>
  </si>
  <si>
    <t>Ingreso</t>
  </si>
  <si>
    <t>Concepto</t>
  </si>
  <si>
    <t>Ampliaciones/ (Reducciones)</t>
  </si>
  <si>
    <t>Modificado</t>
  </si>
  <si>
    <t>Devengado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</si>
  <si>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</si>
  <si>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</si>
  <si>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</si>
  <si>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</si>
  <si>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</si>
  <si>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</si>
  <si>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</si>
  <si>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</si>
  <si>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Prestación de Servicios</t>
  </si>
  <si>
    <t>h. Participaciones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</si>
  <si>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</si>
  <si>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</si>
  <si>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</si>
  <si>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</si>
  <si>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</si>
  <si>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</si>
  <si>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</si>
  <si>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</si>
  <si>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</si>
  <si>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</si>
  <si>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</si>
  <si>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</si>
  <si>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</si>
  <si>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</si>
  <si>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</si>
  <si>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</si>
  <si>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</si>
  <si>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 y Asignaciones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</si>
  <si>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</si>
  <si>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</si>
  <si>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</si>
  <si>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</si>
  <si>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</si>
  <si>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</si>
  <si>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</si>
  <si>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</si>
  <si>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</si>
  <si>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</si>
  <si>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</si>
  <si>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</si>
  <si>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</si>
  <si>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</si>
  <si>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</si>
  <si>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</si>
  <si>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</si>
  <si>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</si>
  <si>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</si>
  <si>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</si>
  <si>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</si>
  <si>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</si>
  <si>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</si>
  <si>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</si>
  <si>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</si>
  <si>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Asignaciones,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</si>
  <si>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</si>
  <si>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</si>
  <si>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</si>
  <si>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</si>
  <si>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</si>
  <si>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</si>
  <si>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</si>
  <si>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</si>
  <si>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</si>
  <si>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MTRA. MARÍA DEL ROCÍO ADAME MUÑOZ</t>
  </si>
  <si>
    <t>MTRA. DANIELA LIZBETH URIAS BARAJAS</t>
  </si>
  <si>
    <t>PRESIDENTA MUNICIPAL</t>
  </si>
  <si>
    <t>TESORERA MUNICIPAL</t>
  </si>
  <si>
    <t>MTRA. LEONOR LÓPEZ ARIAS</t>
  </si>
  <si>
    <t>RECAUDADORA DE RENTAS MUNICIPAL</t>
  </si>
  <si>
    <t xml:space="preserve">Diferencia </t>
  </si>
  <si>
    <t>Estimado</t>
  </si>
  <si>
    <t>.</t>
  </si>
  <si>
    <t>Del 1 de enero al 31 de diciembre de 2025</t>
  </si>
  <si>
    <t>Bajo protesta de decir verdad declaramos que los Estados Financieros y sus Notas son razonablemente correctos y responsabilidad del emisor.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</si>
</sst>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sz val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2" fillId="0" borderId="0"/>
  </cellStyleXfs>
  <cellXfs count="60">
    <xf numFmtId="0" fontId="0" fillId="0" borderId="0" xfId="0"/>
    <xf numFmtId="0" fontId="2" fillId="0" borderId="0" xfId="2"/>
    <xf numFmtId="44" fontId="4" fillId="0" borderId="5" xfId="1" applyFont="1" applyBorder="1" applyAlignment="1">
      <alignment horizontal="center" vertical="center"/>
    </xf>
    <xf numFmtId="0" fontId="4" fillId="0" borderId="4" xfId="2" applyFont="1" applyBorder="1" applyAlignment="1">
      <alignment horizontal="left" vertical="center"/>
    </xf>
    <xf numFmtId="44" fontId="5" fillId="0" borderId="5" xfId="1" applyFont="1" applyBorder="1" applyAlignment="1">
      <alignment horizontal="center" vertical="center"/>
    </xf>
    <xf numFmtId="44" fontId="5" fillId="0" borderId="16" xfId="1" applyFont="1" applyBorder="1" applyAlignment="1">
      <alignment horizontal="center" vertical="center"/>
    </xf>
    <xf numFmtId="0" fontId="4" fillId="0" borderId="0" xfId="2" applyFont="1" applyAlignment="1">
      <alignment horizontal="left" vertical="center"/>
    </xf>
    <xf numFmtId="0" fontId="4" fillId="0" borderId="15" xfId="2" applyFont="1" applyBorder="1" applyAlignment="1">
      <alignment horizontal="left" vertical="center"/>
    </xf>
    <xf numFmtId="44" fontId="5" fillId="2" borderId="5" xfId="1" applyFont="1" applyFill="1" applyBorder="1" applyAlignment="1">
      <alignment horizontal="center" vertical="center"/>
    </xf>
    <xf numFmtId="44" fontId="6" fillId="0" borderId="5" xfId="1" applyFont="1" applyBorder="1" applyAlignment="1">
      <alignment horizontal="center" vertical="center"/>
    </xf>
    <xf numFmtId="44" fontId="5" fillId="0" borderId="5" xfId="1" applyFont="1" applyFill="1" applyBorder="1" applyAlignment="1">
      <alignment horizontal="center" vertical="center"/>
    </xf>
    <xf numFmtId="0" fontId="4" fillId="0" borderId="4" xfId="2" applyFont="1" applyBorder="1" applyAlignment="1">
      <alignment horizontal="justify" vertical="center"/>
    </xf>
    <xf numFmtId="0" fontId="4" fillId="0" borderId="0" xfId="2" applyFont="1" applyAlignment="1">
      <alignment horizontal="justify" vertical="center"/>
    </xf>
    <xf numFmtId="0" fontId="4" fillId="0" borderId="15" xfId="2" applyFont="1" applyBorder="1" applyAlignment="1">
      <alignment horizontal="justify" vertical="center"/>
    </xf>
    <xf numFmtId="44" fontId="3" fillId="0" borderId="16" xfId="1" applyFont="1" applyBorder="1" applyAlignment="1">
      <alignment horizontal="center" vertical="center"/>
    </xf>
    <xf numFmtId="44" fontId="5" fillId="3" borderId="5" xfId="1" applyFont="1" applyFill="1" applyBorder="1" applyAlignment="1">
      <alignment horizontal="center" vertical="center"/>
    </xf>
    <xf numFmtId="44" fontId="3" fillId="0" borderId="5" xfId="1" applyFont="1" applyBorder="1" applyAlignment="1">
      <alignment horizontal="center" vertical="center"/>
    </xf>
    <xf numFmtId="44" fontId="7" fillId="0" borderId="5" xfId="1" applyFont="1" applyBorder="1" applyAlignment="1">
      <alignment horizontal="center" vertical="center"/>
    </xf>
    <xf numFmtId="0" fontId="4" fillId="0" borderId="6" xfId="2" applyFont="1" applyBorder="1" applyAlignment="1">
      <alignment horizontal="justify" vertical="center"/>
    </xf>
    <xf numFmtId="44" fontId="5" fillId="0" borderId="8" xfId="1" applyFont="1" applyBorder="1" applyAlignment="1">
      <alignment horizontal="center" vertical="center"/>
    </xf>
    <xf numFmtId="44" fontId="5" fillId="4" borderId="5" xfId="1" applyFont="1" applyFill="1" applyBorder="1" applyAlignment="1">
      <alignment horizontal="center" vertical="center"/>
    </xf>
    <xf numFmtId="0" fontId="4" fillId="0" borderId="5" xfId="2" applyFont="1" applyBorder="1" applyAlignment="1">
      <alignment horizontal="left" vertical="center"/>
    </xf>
    <xf numFmtId="164" fontId="2" fillId="0" borderId="0" xfId="2" applyNumberFormat="1"/>
    <xf numFmtId="0" fontId="4" fillId="0" borderId="15" xfId="2" applyFont="1" applyBorder="1" applyAlignment="1">
      <alignment horizontal="left" vertical="center" wrapText="1"/>
    </xf>
    <xf numFmtId="44" fontId="2" fillId="0" borderId="0" xfId="2" applyNumberFormat="1"/>
    <xf numFmtId="0" fontId="6" fillId="0" borderId="0" xfId="2" applyFont="1" applyAlignment="1">
      <alignment horizontal="center"/>
    </xf>
    <xf numFmtId="0" fontId="7" fillId="3" borderId="1" xfId="2" applyFont="1" applyFill="1" applyBorder="1" applyAlignment="1">
      <alignment horizontal="center" vertical="center"/>
    </xf>
    <xf numFmtId="0" fontId="7" fillId="3" borderId="2" xfId="2" applyFont="1" applyFill="1" applyBorder="1" applyAlignment="1">
      <alignment horizontal="center" vertical="center"/>
    </xf>
    <xf numFmtId="0" fontId="7" fillId="3" borderId="3" xfId="2" applyFont="1" applyFill="1" applyBorder="1" applyAlignment="1">
      <alignment horizontal="center" vertical="center"/>
    </xf>
    <xf numFmtId="0" fontId="7" fillId="3" borderId="4" xfId="2" applyFont="1" applyFill="1" applyBorder="1" applyAlignment="1">
      <alignment horizontal="center" vertical="center"/>
    </xf>
    <xf numFmtId="0" fontId="7" fillId="3" borderId="0" xfId="2" applyFont="1" applyFill="1" applyAlignment="1">
      <alignment horizontal="center" vertical="center"/>
    </xf>
    <xf numFmtId="0" fontId="7" fillId="3" borderId="5" xfId="2" applyFont="1" applyFill="1" applyBorder="1" applyAlignment="1">
      <alignment horizontal="center" vertical="center"/>
    </xf>
    <xf numFmtId="0" fontId="7" fillId="3" borderId="9" xfId="2" applyFont="1" applyFill="1" applyBorder="1" applyAlignment="1">
      <alignment horizontal="center" vertical="center"/>
    </xf>
    <xf numFmtId="0" fontId="7" fillId="3" borderId="10" xfId="2" applyFont="1" applyFill="1" applyBorder="1" applyAlignment="1">
      <alignment horizontal="center" vertical="center"/>
    </xf>
    <xf numFmtId="0" fontId="7" fillId="3" borderId="11" xfId="2" applyFont="1" applyFill="1" applyBorder="1" applyAlignment="1">
      <alignment horizontal="center" vertical="center"/>
    </xf>
    <xf numFmtId="0" fontId="7" fillId="3" borderId="12" xfId="2" applyFont="1" applyFill="1" applyBorder="1" applyAlignment="1">
      <alignment horizontal="center" vertical="center"/>
    </xf>
    <xf numFmtId="0" fontId="7" fillId="3" borderId="13" xfId="2" applyFont="1" applyFill="1" applyBorder="1" applyAlignment="1">
      <alignment horizontal="center" vertical="center"/>
    </xf>
    <xf numFmtId="0" fontId="7" fillId="3" borderId="14" xfId="2" applyFont="1" applyFill="1" applyBorder="1" applyAlignment="1">
      <alignment horizontal="center" vertical="center"/>
    </xf>
    <xf numFmtId="0" fontId="7" fillId="3" borderId="12" xfId="2" applyFont="1" applyFill="1" applyBorder="1" applyAlignment="1">
      <alignment horizontal="center" vertical="center" wrapText="1"/>
    </xf>
    <xf numFmtId="0" fontId="7" fillId="3" borderId="14" xfId="2" applyFont="1" applyFill="1" applyBorder="1" applyAlignment="1">
      <alignment horizontal="center" vertical="center" wrapText="1"/>
    </xf>
    <xf numFmtId="0" fontId="7" fillId="3" borderId="6" xfId="2" applyFont="1" applyFill="1" applyBorder="1" applyAlignment="1">
      <alignment horizontal="center" vertical="center"/>
    </xf>
    <xf numFmtId="0" fontId="7" fillId="3" borderId="7" xfId="2" applyFont="1" applyFill="1" applyBorder="1" applyAlignment="1">
      <alignment horizontal="center" vertical="center"/>
    </xf>
    <xf numFmtId="0" fontId="7" fillId="3" borderId="8" xfId="2" applyFont="1" applyFill="1" applyBorder="1" applyAlignment="1">
      <alignment horizontal="center" vertical="center"/>
    </xf>
    <xf numFmtId="0" fontId="4" fillId="0" borderId="1" xfId="2" applyFont="1" applyBorder="1" applyAlignment="1">
      <alignment horizontal="justify" vertical="center"/>
    </xf>
    <xf numFmtId="0" fontId="4" fillId="0" borderId="2" xfId="2" applyFont="1" applyBorder="1" applyAlignment="1">
      <alignment horizontal="justify" vertical="center"/>
    </xf>
    <xf numFmtId="0" fontId="4" fillId="0" borderId="3" xfId="2" applyFont="1" applyBorder="1" applyAlignment="1">
      <alignment horizontal="justify" vertical="center"/>
    </xf>
    <xf numFmtId="0" fontId="3" fillId="0" borderId="4" xfId="2" applyFont="1" applyBorder="1" applyAlignment="1">
      <alignment horizontal="left" vertical="center"/>
    </xf>
    <xf numFmtId="0" fontId="3" fillId="0" borderId="0" xfId="2" applyFont="1" applyAlignment="1">
      <alignment horizontal="left" vertical="center"/>
    </xf>
    <xf numFmtId="0" fontId="3" fillId="0" borderId="5" xfId="2" applyFont="1" applyBorder="1" applyAlignment="1">
      <alignment horizontal="left" vertical="center"/>
    </xf>
    <xf numFmtId="0" fontId="4" fillId="0" borderId="0" xfId="2" applyFont="1" applyAlignment="1">
      <alignment horizontal="left" vertical="center"/>
    </xf>
    <xf numFmtId="0" fontId="4" fillId="0" borderId="15" xfId="2" applyFont="1" applyBorder="1" applyAlignment="1">
      <alignment horizontal="left" vertical="center"/>
    </xf>
    <xf numFmtId="0" fontId="3" fillId="0" borderId="15" xfId="2" applyFont="1" applyBorder="1" applyAlignment="1">
      <alignment horizontal="left" vertical="center"/>
    </xf>
    <xf numFmtId="0" fontId="4" fillId="0" borderId="7" xfId="2" applyFont="1" applyBorder="1" applyAlignment="1">
      <alignment horizontal="justify" vertical="center"/>
    </xf>
    <xf numFmtId="0" fontId="4" fillId="0" borderId="17" xfId="2" applyFont="1" applyBorder="1" applyAlignment="1">
      <alignment horizontal="justify" vertical="center"/>
    </xf>
    <xf numFmtId="0" fontId="4" fillId="0" borderId="0" xfId="2" applyFont="1" applyAlignment="1">
      <alignment horizontal="left" vertical="center" wrapText="1"/>
    </xf>
    <xf numFmtId="0" fontId="4" fillId="0" borderId="15" xfId="2" applyFont="1" applyBorder="1" applyAlignment="1">
      <alignment horizontal="left" vertical="center" wrapText="1"/>
    </xf>
    <xf numFmtId="0" fontId="4" fillId="0" borderId="0" xfId="2" applyFont="1" applyAlignment="1">
      <alignment horizontal="justify" vertical="center"/>
    </xf>
    <xf numFmtId="0" fontId="4" fillId="0" borderId="15" xfId="2" applyFont="1" applyBorder="1" applyAlignment="1">
      <alignment horizontal="justify" vertical="center"/>
    </xf>
    <xf numFmtId="0" fontId="8" fillId="2" borderId="0" xfId="6" applyFont="1" applyFill="1" applyAlignment="1">
      <alignment horizontal="left" vertical="top" wrapText="1"/>
    </xf>
    <xf numFmtId="0" fontId="4" fillId="0" borderId="0" xfId="3" applyFont="1" applyAlignment="1">
      <alignment horizontal="center"/>
    </xf>
  </cellXfs>
  <cellStyles count="7">
    <cellStyle name="Moneda" xfId="1" builtinId="4"/>
    <cellStyle name="Moneda 2" xfId="5" xr:uid="{500E144C-4A5D-4E46-A533-647DF006C171}"/>
    <cellStyle name="Normal" xfId="0" builtinId="0"/>
    <cellStyle name="Normal 2" xfId="6" xr:uid="{CD707FDE-AF9D-45A7-9F79-ABCC499B2585}"/>
    <cellStyle name="Normal 3 2" xfId="3" xr:uid="{00000000-0005-0000-0000-000002000000}"/>
    <cellStyle name="Normal 4" xfId="2" xr:uid="{00000000-0005-0000-0000-000003000000}"/>
    <cellStyle name="Normal 9" xfId="4" xr:uid="{DDA8414A-4D59-4D7D-B001-EF86CBBBE3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83</xdr:row>
      <xdr:rowOff>111125</xdr:rowOff>
    </xdr:from>
    <xdr:to>
      <xdr:col>3</xdr:col>
      <xdr:colOff>2794000</xdr:colOff>
      <xdr:row>83</xdr:row>
      <xdr:rowOff>111125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784050D0-BFC7-4A90-BDC7-355536E671E8}"/>
            </a:ext>
          </a:extLst>
        </xdr:cNvPr>
        <xdr:cNvCxnSpPr/>
      </xdr:nvCxnSpPr>
      <xdr:spPr>
        <a:xfrm>
          <a:off x="847725" y="12950825"/>
          <a:ext cx="30226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3174999</xdr:colOff>
      <xdr:row>83</xdr:row>
      <xdr:rowOff>119062</xdr:rowOff>
    </xdr:from>
    <xdr:to>
      <xdr:col>7</xdr:col>
      <xdr:colOff>150811</xdr:colOff>
      <xdr:row>83</xdr:row>
      <xdr:rowOff>119062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7E95BE21-199C-4CDC-9AAB-869EA7C22B50}"/>
            </a:ext>
          </a:extLst>
        </xdr:cNvPr>
        <xdr:cNvCxnSpPr/>
      </xdr:nvCxnSpPr>
      <xdr:spPr>
        <a:xfrm>
          <a:off x="4251324" y="12958762"/>
          <a:ext cx="3633787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722313</xdr:colOff>
      <xdr:row>83</xdr:row>
      <xdr:rowOff>127000</xdr:rowOff>
    </xdr:from>
    <xdr:to>
      <xdr:col>10</xdr:col>
      <xdr:colOff>0</xdr:colOff>
      <xdr:row>83</xdr:row>
      <xdr:rowOff>128588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2BC527E3-69F4-42E2-B205-DD68CDFE64B6}"/>
            </a:ext>
          </a:extLst>
        </xdr:cNvPr>
        <xdr:cNvCxnSpPr/>
      </xdr:nvCxnSpPr>
      <xdr:spPr>
        <a:xfrm>
          <a:off x="8456613" y="12966700"/>
          <a:ext cx="263524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666750</xdr:colOff>
      <xdr:row>83</xdr:row>
      <xdr:rowOff>111125</xdr:rowOff>
    </xdr:from>
    <xdr:to>
      <xdr:col>3</xdr:col>
      <xdr:colOff>2794000</xdr:colOff>
      <xdr:row>83</xdr:row>
      <xdr:rowOff>111125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BA7FDF0-3241-477B-8513-6D42D9A4E37F}"/>
            </a:ext>
          </a:extLst>
        </xdr:cNvPr>
        <xdr:cNvCxnSpPr/>
      </xdr:nvCxnSpPr>
      <xdr:spPr>
        <a:xfrm>
          <a:off x="847725" y="11512550"/>
          <a:ext cx="30226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3174999</xdr:colOff>
      <xdr:row>83</xdr:row>
      <xdr:rowOff>119062</xdr:rowOff>
    </xdr:from>
    <xdr:to>
      <xdr:col>7</xdr:col>
      <xdr:colOff>150811</xdr:colOff>
      <xdr:row>83</xdr:row>
      <xdr:rowOff>119062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9AD3DF21-2C40-4DA6-B5F7-9DDD08657DD6}"/>
            </a:ext>
          </a:extLst>
        </xdr:cNvPr>
        <xdr:cNvCxnSpPr/>
      </xdr:nvCxnSpPr>
      <xdr:spPr>
        <a:xfrm>
          <a:off x="4251324" y="11520487"/>
          <a:ext cx="3633787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754063</xdr:colOff>
      <xdr:row>83</xdr:row>
      <xdr:rowOff>127000</xdr:rowOff>
    </xdr:from>
    <xdr:to>
      <xdr:col>10</xdr:col>
      <xdr:colOff>0</xdr:colOff>
      <xdr:row>83</xdr:row>
      <xdr:rowOff>128588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F489C0EB-95B4-47CF-96A4-42F68155820A}"/>
            </a:ext>
          </a:extLst>
        </xdr:cNvPr>
        <xdr:cNvCxnSpPr/>
      </xdr:nvCxnSpPr>
      <xdr:spPr>
        <a:xfrm>
          <a:off x="8488363" y="11528425"/>
          <a:ext cx="269239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666750</xdr:colOff>
      <xdr:row>83</xdr:row>
      <xdr:rowOff>111125</xdr:rowOff>
    </xdr:from>
    <xdr:to>
      <xdr:col>3</xdr:col>
      <xdr:colOff>2794000</xdr:colOff>
      <xdr:row>83</xdr:row>
      <xdr:rowOff>111125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976FC66F-1FF3-44FF-A852-11945A77D2D5}"/>
            </a:ext>
          </a:extLst>
        </xdr:cNvPr>
        <xdr:cNvCxnSpPr/>
      </xdr:nvCxnSpPr>
      <xdr:spPr>
        <a:xfrm>
          <a:off x="847725" y="11512550"/>
          <a:ext cx="30226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3174999</xdr:colOff>
      <xdr:row>83</xdr:row>
      <xdr:rowOff>119062</xdr:rowOff>
    </xdr:from>
    <xdr:to>
      <xdr:col>7</xdr:col>
      <xdr:colOff>150811</xdr:colOff>
      <xdr:row>83</xdr:row>
      <xdr:rowOff>119062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D80BD642-2744-4BDE-B0E7-73A66C0674EF}"/>
            </a:ext>
          </a:extLst>
        </xdr:cNvPr>
        <xdr:cNvCxnSpPr/>
      </xdr:nvCxnSpPr>
      <xdr:spPr>
        <a:xfrm>
          <a:off x="4251324" y="11520487"/>
          <a:ext cx="3633787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722313</xdr:colOff>
      <xdr:row>83</xdr:row>
      <xdr:rowOff>127000</xdr:rowOff>
    </xdr:from>
    <xdr:to>
      <xdr:col>10</xdr:col>
      <xdr:colOff>0</xdr:colOff>
      <xdr:row>83</xdr:row>
      <xdr:rowOff>128588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58506A7-B8C5-403B-B76A-8D1416463E8E}"/>
            </a:ext>
          </a:extLst>
        </xdr:cNvPr>
        <xdr:cNvCxnSpPr/>
      </xdr:nvCxnSpPr>
      <xdr:spPr>
        <a:xfrm>
          <a:off x="8456613" y="11528425"/>
          <a:ext cx="269239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666750</xdr:colOff>
      <xdr:row>83</xdr:row>
      <xdr:rowOff>111125</xdr:rowOff>
    </xdr:from>
    <xdr:to>
      <xdr:col>3</xdr:col>
      <xdr:colOff>2794000</xdr:colOff>
      <xdr:row>83</xdr:row>
      <xdr:rowOff>111125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74EE6A53-1085-43CC-A210-23F56F2556B3}"/>
            </a:ext>
          </a:extLst>
        </xdr:cNvPr>
        <xdr:cNvCxnSpPr/>
      </xdr:nvCxnSpPr>
      <xdr:spPr>
        <a:xfrm>
          <a:off x="847725" y="12141200"/>
          <a:ext cx="30226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3174999</xdr:colOff>
      <xdr:row>83</xdr:row>
      <xdr:rowOff>119062</xdr:rowOff>
    </xdr:from>
    <xdr:to>
      <xdr:col>7</xdr:col>
      <xdr:colOff>150811</xdr:colOff>
      <xdr:row>83</xdr:row>
      <xdr:rowOff>119062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BBD9A00B-0042-4E2D-9D2D-5E22998D8481}"/>
            </a:ext>
          </a:extLst>
        </xdr:cNvPr>
        <xdr:cNvCxnSpPr/>
      </xdr:nvCxnSpPr>
      <xdr:spPr>
        <a:xfrm>
          <a:off x="4251324" y="12149137"/>
          <a:ext cx="3633787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722313</xdr:colOff>
      <xdr:row>83</xdr:row>
      <xdr:rowOff>127000</xdr:rowOff>
    </xdr:from>
    <xdr:to>
      <xdr:col>10</xdr:col>
      <xdr:colOff>128587</xdr:colOff>
      <xdr:row>83</xdr:row>
      <xdr:rowOff>128588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7A64B193-66DE-4F75-BB0A-D3687B76D04A}"/>
            </a:ext>
          </a:extLst>
        </xdr:cNvPr>
        <xdr:cNvCxnSpPr/>
      </xdr:nvCxnSpPr>
      <xdr:spPr>
        <a:xfrm>
          <a:off x="8456613" y="12157075"/>
          <a:ext cx="2663824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666750</xdr:colOff>
      <xdr:row>83</xdr:row>
      <xdr:rowOff>111125</xdr:rowOff>
    </xdr:from>
    <xdr:to>
      <xdr:col>3</xdr:col>
      <xdr:colOff>2794000</xdr:colOff>
      <xdr:row>83</xdr:row>
      <xdr:rowOff>111125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8BD7DF71-B80C-4B22-9F58-7399A9DF89E0}"/>
            </a:ext>
          </a:extLst>
        </xdr:cNvPr>
        <xdr:cNvCxnSpPr/>
      </xdr:nvCxnSpPr>
      <xdr:spPr>
        <a:xfrm>
          <a:off x="847725" y="12141200"/>
          <a:ext cx="30226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3174999</xdr:colOff>
      <xdr:row>83</xdr:row>
      <xdr:rowOff>119062</xdr:rowOff>
    </xdr:from>
    <xdr:to>
      <xdr:col>7</xdr:col>
      <xdr:colOff>150811</xdr:colOff>
      <xdr:row>83</xdr:row>
      <xdr:rowOff>119062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CA587958-4355-4329-8D99-D351B6B55588}"/>
            </a:ext>
          </a:extLst>
        </xdr:cNvPr>
        <xdr:cNvCxnSpPr/>
      </xdr:nvCxnSpPr>
      <xdr:spPr>
        <a:xfrm>
          <a:off x="4251324" y="12149137"/>
          <a:ext cx="3633787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754063</xdr:colOff>
      <xdr:row>83</xdr:row>
      <xdr:rowOff>127000</xdr:rowOff>
    </xdr:from>
    <xdr:to>
      <xdr:col>10</xdr:col>
      <xdr:colOff>160337</xdr:colOff>
      <xdr:row>83</xdr:row>
      <xdr:rowOff>128588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EF11902A-1E44-4881-A298-8ABD5550B9AF}"/>
            </a:ext>
          </a:extLst>
        </xdr:cNvPr>
        <xdr:cNvCxnSpPr/>
      </xdr:nvCxnSpPr>
      <xdr:spPr>
        <a:xfrm>
          <a:off x="8488363" y="12157075"/>
          <a:ext cx="2663824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666750</xdr:colOff>
      <xdr:row>83</xdr:row>
      <xdr:rowOff>111125</xdr:rowOff>
    </xdr:from>
    <xdr:to>
      <xdr:col>3</xdr:col>
      <xdr:colOff>2794000</xdr:colOff>
      <xdr:row>83</xdr:row>
      <xdr:rowOff>111125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1FC2C2A3-9DF0-4F79-B835-4E09F825AD28}"/>
            </a:ext>
          </a:extLst>
        </xdr:cNvPr>
        <xdr:cNvCxnSpPr/>
      </xdr:nvCxnSpPr>
      <xdr:spPr>
        <a:xfrm>
          <a:off x="847725" y="12141200"/>
          <a:ext cx="30226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3174999</xdr:colOff>
      <xdr:row>83</xdr:row>
      <xdr:rowOff>119062</xdr:rowOff>
    </xdr:from>
    <xdr:to>
      <xdr:col>7</xdr:col>
      <xdr:colOff>150811</xdr:colOff>
      <xdr:row>83</xdr:row>
      <xdr:rowOff>119062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5B1B888-AACF-421D-A61C-4F149EB6DA0E}"/>
            </a:ext>
          </a:extLst>
        </xdr:cNvPr>
        <xdr:cNvCxnSpPr/>
      </xdr:nvCxnSpPr>
      <xdr:spPr>
        <a:xfrm>
          <a:off x="4251324" y="12149137"/>
          <a:ext cx="3633787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722313</xdr:colOff>
      <xdr:row>83</xdr:row>
      <xdr:rowOff>127000</xdr:rowOff>
    </xdr:from>
    <xdr:to>
      <xdr:col>10</xdr:col>
      <xdr:colOff>128587</xdr:colOff>
      <xdr:row>83</xdr:row>
      <xdr:rowOff>128588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2DE59464-3033-483E-A311-9A633E9A05A7}"/>
            </a:ext>
          </a:extLst>
        </xdr:cNvPr>
        <xdr:cNvCxnSpPr/>
      </xdr:nvCxnSpPr>
      <xdr:spPr>
        <a:xfrm>
          <a:off x="8456613" y="12157075"/>
          <a:ext cx="2663824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666750</xdr:colOff>
      <xdr:row>83</xdr:row>
      <xdr:rowOff>111125</xdr:rowOff>
    </xdr:from>
    <xdr:to>
      <xdr:col>3</xdr:col>
      <xdr:colOff>2794000</xdr:colOff>
      <xdr:row>83</xdr:row>
      <xdr:rowOff>111125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8C0C4EA0-5821-47B4-AFC8-6887AE27D6BF}"/>
            </a:ext>
          </a:extLst>
        </xdr:cNvPr>
        <xdr:cNvCxnSpPr/>
      </xdr:nvCxnSpPr>
      <xdr:spPr>
        <a:xfrm>
          <a:off x="847725" y="12141200"/>
          <a:ext cx="30226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3174999</xdr:colOff>
      <xdr:row>83</xdr:row>
      <xdr:rowOff>119062</xdr:rowOff>
    </xdr:from>
    <xdr:to>
      <xdr:col>7</xdr:col>
      <xdr:colOff>150811</xdr:colOff>
      <xdr:row>83</xdr:row>
      <xdr:rowOff>119062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740353B-D827-4CE5-959F-272851193520}"/>
            </a:ext>
          </a:extLst>
        </xdr:cNvPr>
        <xdr:cNvCxnSpPr/>
      </xdr:nvCxnSpPr>
      <xdr:spPr>
        <a:xfrm>
          <a:off x="4251324" y="12149137"/>
          <a:ext cx="3633787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722313</xdr:colOff>
      <xdr:row>83</xdr:row>
      <xdr:rowOff>127000</xdr:rowOff>
    </xdr:from>
    <xdr:to>
      <xdr:col>10</xdr:col>
      <xdr:colOff>128587</xdr:colOff>
      <xdr:row>83</xdr:row>
      <xdr:rowOff>128588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BA55F11C-01D5-44E7-9B09-331C3B29AFB0}"/>
            </a:ext>
          </a:extLst>
        </xdr:cNvPr>
        <xdr:cNvCxnSpPr/>
      </xdr:nvCxnSpPr>
      <xdr:spPr>
        <a:xfrm>
          <a:off x="8456613" y="12157075"/>
          <a:ext cx="2663824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666750</xdr:colOff>
      <xdr:row>83</xdr:row>
      <xdr:rowOff>111125</xdr:rowOff>
    </xdr:from>
    <xdr:to>
      <xdr:col>3</xdr:col>
      <xdr:colOff>2794000</xdr:colOff>
      <xdr:row>83</xdr:row>
      <xdr:rowOff>111125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93A16AAD-721D-40CD-AD7A-B82E947E9F37}"/>
            </a:ext>
          </a:extLst>
        </xdr:cNvPr>
        <xdr:cNvCxnSpPr/>
      </xdr:nvCxnSpPr>
      <xdr:spPr>
        <a:xfrm>
          <a:off x="847725" y="12141200"/>
          <a:ext cx="30226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3174999</xdr:colOff>
      <xdr:row>83</xdr:row>
      <xdr:rowOff>119062</xdr:rowOff>
    </xdr:from>
    <xdr:to>
      <xdr:col>7</xdr:col>
      <xdr:colOff>150811</xdr:colOff>
      <xdr:row>83</xdr:row>
      <xdr:rowOff>119062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16ABB500-F394-4609-A831-36DA8F09BAAC}"/>
            </a:ext>
          </a:extLst>
        </xdr:cNvPr>
        <xdr:cNvCxnSpPr/>
      </xdr:nvCxnSpPr>
      <xdr:spPr>
        <a:xfrm>
          <a:off x="4251324" y="12149137"/>
          <a:ext cx="3633787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754063</xdr:colOff>
      <xdr:row>83</xdr:row>
      <xdr:rowOff>127000</xdr:rowOff>
    </xdr:from>
    <xdr:to>
      <xdr:col>10</xdr:col>
      <xdr:colOff>160337</xdr:colOff>
      <xdr:row>83</xdr:row>
      <xdr:rowOff>128588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B92223C4-2104-4DC0-896F-A6ADC88C8411}"/>
            </a:ext>
          </a:extLst>
        </xdr:cNvPr>
        <xdr:cNvCxnSpPr/>
      </xdr:nvCxnSpPr>
      <xdr:spPr>
        <a:xfrm>
          <a:off x="8488363" y="12157075"/>
          <a:ext cx="2663824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666750</xdr:colOff>
      <xdr:row>83</xdr:row>
      <xdr:rowOff>111125</xdr:rowOff>
    </xdr:from>
    <xdr:to>
      <xdr:col>3</xdr:col>
      <xdr:colOff>2794000</xdr:colOff>
      <xdr:row>83</xdr:row>
      <xdr:rowOff>111125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3F887C4B-8E3A-4878-BE90-7FCDD5BA6F4D}"/>
            </a:ext>
          </a:extLst>
        </xdr:cNvPr>
        <xdr:cNvCxnSpPr/>
      </xdr:nvCxnSpPr>
      <xdr:spPr>
        <a:xfrm>
          <a:off x="847725" y="12141200"/>
          <a:ext cx="30226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3174999</xdr:colOff>
      <xdr:row>83</xdr:row>
      <xdr:rowOff>119062</xdr:rowOff>
    </xdr:from>
    <xdr:to>
      <xdr:col>7</xdr:col>
      <xdr:colOff>150811</xdr:colOff>
      <xdr:row>83</xdr:row>
      <xdr:rowOff>119062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90259E09-7EA5-4A09-A5FA-4F9D11726841}"/>
            </a:ext>
          </a:extLst>
        </xdr:cNvPr>
        <xdr:cNvCxnSpPr/>
      </xdr:nvCxnSpPr>
      <xdr:spPr>
        <a:xfrm>
          <a:off x="4251324" y="12149137"/>
          <a:ext cx="3633787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722313</xdr:colOff>
      <xdr:row>83</xdr:row>
      <xdr:rowOff>127000</xdr:rowOff>
    </xdr:from>
    <xdr:to>
      <xdr:col>10</xdr:col>
      <xdr:colOff>128587</xdr:colOff>
      <xdr:row>83</xdr:row>
      <xdr:rowOff>128588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2ECE412-B633-4CCE-A19F-9201A2998FFD}"/>
            </a:ext>
          </a:extLst>
        </xdr:cNvPr>
        <xdr:cNvCxnSpPr/>
      </xdr:nvCxnSpPr>
      <xdr:spPr>
        <a:xfrm>
          <a:off x="8456613" y="12157075"/>
          <a:ext cx="2663824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2026/AVANCE%20DE%20INGRESOS%202025.xlsx" TargetMode="External"/><Relationship Id="rId2" Type="http://schemas.openxmlformats.org/officeDocument/2006/relationships/externalLinkPath" Target="file:///C:\Users\coordctapub\Desktop\AYUNTAMIENTO\2026\AVANCE%20DE%20INGRESOS%202025.xlsx" TargetMode="External"/><Relationship Id="rId1" Type="http://schemas.openxmlformats.org/officeDocument/2006/relationships/externalLinkPath" Target="/Users/coordctapub/Desktop/AYUNTAMIENTO/2026/AVANCE%20DE%20INGRESOS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Hoja1"/>
      <sheetName val="INGRESOS 2025 POR RUBRO"/>
      <sheetName val="INGRESOS 2025 RUBRO Y PARTIDA"/>
      <sheetName val="INGRESOS 2025 CALENDARIO MENSUA"/>
      <sheetName val="SABANA DE TRANSFERENCIAS"/>
      <sheetName val="TRANSF POR PARTIDA MENSUAL"/>
      <sheetName val="INGRESOS 2025 PARTIDA MENSUAL"/>
      <sheetName val="TRANSF POR RUBRO MEN"/>
      <sheetName val="P. INGRESOS MODIFICADO PARTIDA"/>
      <sheetName val="P. INGRESOS MODIFICADO RUBRO"/>
      <sheetName val="INGRESOS DEVENGADOS MENSUAL "/>
      <sheetName val="SDA"/>
      <sheetName val="EAI"/>
      <sheetName val="EAI-LDF (1)"/>
      <sheetName val="BP-LDF (1)"/>
      <sheetName val="LDF 1"/>
      <sheetName val="LDF 2"/>
      <sheetName val="EAI (2)"/>
      <sheetName val="EAI-LDF (2)"/>
      <sheetName val="BP-LDF (2)"/>
      <sheetName val="EAI (3)"/>
      <sheetName val="EAI-LDF (3)"/>
      <sheetName val="BP-LDF (3)"/>
      <sheetName val="EAI (4)"/>
      <sheetName val="EAI-LDF (4)"/>
      <sheetName val="BP-LDF (4)"/>
    </sheetNames>
    <sheetDataSet>
      <sheetData sheetId="0"/>
      <sheetData sheetId="1"/>
      <sheetData sheetId="2"/>
      <sheetData sheetId="3"/>
      <sheetData sheetId="4">
        <row r="39">
          <cell r="J39">
            <v>0</v>
          </cell>
          <cell r="P39">
            <v>0</v>
          </cell>
          <cell r="Z39">
            <v>0</v>
          </cell>
        </row>
        <row r="43">
          <cell r="J43">
            <v>0</v>
          </cell>
          <cell r="P43">
            <v>0</v>
          </cell>
          <cell r="Z43">
            <v>0</v>
          </cell>
        </row>
        <row r="51">
          <cell r="J51">
            <v>0</v>
          </cell>
          <cell r="P51">
            <v>0</v>
          </cell>
          <cell r="Z51">
            <v>0</v>
          </cell>
        </row>
        <row r="203">
          <cell r="J203">
            <v>0</v>
          </cell>
          <cell r="P203">
            <v>0</v>
          </cell>
          <cell r="Z203">
            <v>0</v>
          </cell>
        </row>
        <row r="218">
          <cell r="J218">
            <v>0</v>
          </cell>
          <cell r="P218">
            <v>0</v>
          </cell>
          <cell r="Z218">
            <v>0</v>
          </cell>
        </row>
        <row r="269">
          <cell r="J269">
            <v>0</v>
          </cell>
          <cell r="P269">
            <v>0</v>
          </cell>
          <cell r="Z269">
            <v>0</v>
          </cell>
        </row>
        <row r="272">
          <cell r="J272">
            <v>0</v>
          </cell>
          <cell r="P272">
            <v>0</v>
          </cell>
          <cell r="Z272">
            <v>0</v>
          </cell>
        </row>
        <row r="273">
          <cell r="J273">
            <v>0</v>
          </cell>
          <cell r="P273">
            <v>0</v>
          </cell>
          <cell r="Z273">
            <v>0</v>
          </cell>
        </row>
        <row r="274">
          <cell r="J274">
            <v>0</v>
          </cell>
          <cell r="P274">
            <v>0</v>
          </cell>
          <cell r="Z274">
            <v>0</v>
          </cell>
        </row>
        <row r="275">
          <cell r="J275">
            <v>0</v>
          </cell>
          <cell r="P275">
            <v>0</v>
          </cell>
          <cell r="Z275">
            <v>0</v>
          </cell>
        </row>
        <row r="276">
          <cell r="J276">
            <v>0</v>
          </cell>
          <cell r="P276">
            <v>0</v>
          </cell>
          <cell r="Z276">
            <v>0</v>
          </cell>
        </row>
        <row r="280">
          <cell r="J280">
            <v>0</v>
          </cell>
          <cell r="P280">
            <v>0</v>
          </cell>
          <cell r="Z280">
            <v>0</v>
          </cell>
        </row>
        <row r="281">
          <cell r="J281">
            <v>0</v>
          </cell>
          <cell r="P281">
            <v>0</v>
          </cell>
          <cell r="Z281">
            <v>0</v>
          </cell>
        </row>
        <row r="282">
          <cell r="J282">
            <v>0</v>
          </cell>
          <cell r="P282">
            <v>0</v>
          </cell>
          <cell r="Z282">
            <v>0</v>
          </cell>
        </row>
        <row r="284">
          <cell r="J284">
            <v>0</v>
          </cell>
          <cell r="P284">
            <v>0</v>
          </cell>
          <cell r="Z284">
            <v>0</v>
          </cell>
        </row>
        <row r="285">
          <cell r="J285">
            <v>0</v>
          </cell>
          <cell r="P285">
            <v>0</v>
          </cell>
          <cell r="Z285">
            <v>0</v>
          </cell>
        </row>
        <row r="286">
          <cell r="J286">
            <v>0</v>
          </cell>
          <cell r="P286">
            <v>0</v>
          </cell>
          <cell r="Z286">
            <v>0</v>
          </cell>
        </row>
        <row r="287">
          <cell r="J287">
            <v>0</v>
          </cell>
          <cell r="P287">
            <v>0</v>
          </cell>
          <cell r="Z287">
            <v>0</v>
          </cell>
        </row>
        <row r="288">
          <cell r="J288">
            <v>0</v>
          </cell>
          <cell r="P288">
            <v>0</v>
          </cell>
          <cell r="Z288">
            <v>0</v>
          </cell>
        </row>
        <row r="289">
          <cell r="J289">
            <v>0</v>
          </cell>
          <cell r="P289">
            <v>0</v>
          </cell>
          <cell r="Z289">
            <v>0</v>
          </cell>
        </row>
        <row r="290">
          <cell r="J290">
            <v>0</v>
          </cell>
          <cell r="P290">
            <v>0</v>
          </cell>
          <cell r="Z290">
            <v>0</v>
          </cell>
        </row>
        <row r="293">
          <cell r="J293">
            <v>7361322</v>
          </cell>
          <cell r="P293">
            <v>0</v>
          </cell>
          <cell r="Z293">
            <v>0</v>
          </cell>
        </row>
        <row r="294">
          <cell r="J294">
            <v>0</v>
          </cell>
          <cell r="P294">
            <v>-694169</v>
          </cell>
          <cell r="Z294">
            <v>0</v>
          </cell>
        </row>
        <row r="297">
          <cell r="J297">
            <v>0</v>
          </cell>
          <cell r="P297">
            <v>0</v>
          </cell>
        </row>
        <row r="298">
          <cell r="J298">
            <v>0</v>
          </cell>
          <cell r="P298">
            <v>0</v>
          </cell>
        </row>
        <row r="299">
          <cell r="J299">
            <v>0</v>
          </cell>
          <cell r="P299">
            <v>0</v>
          </cell>
        </row>
        <row r="300">
          <cell r="J300">
            <v>0</v>
          </cell>
          <cell r="P300">
            <v>0</v>
          </cell>
        </row>
        <row r="301">
          <cell r="J301">
            <v>0</v>
          </cell>
          <cell r="P301">
            <v>0</v>
          </cell>
        </row>
        <row r="302">
          <cell r="J302">
            <v>0</v>
          </cell>
          <cell r="P302">
            <v>0</v>
          </cell>
        </row>
        <row r="303">
          <cell r="J303">
            <v>0</v>
          </cell>
          <cell r="P303">
            <v>0</v>
          </cell>
        </row>
        <row r="308">
          <cell r="J308">
            <v>0</v>
          </cell>
          <cell r="P308">
            <v>0</v>
          </cell>
        </row>
        <row r="312">
          <cell r="J312">
            <v>0</v>
          </cell>
          <cell r="P312">
            <v>0</v>
          </cell>
          <cell r="Z312">
            <v>0</v>
          </cell>
          <cell r="AH312">
            <v>1273725</v>
          </cell>
        </row>
        <row r="313">
          <cell r="AH313">
            <v>88985341.260000005</v>
          </cell>
        </row>
        <row r="315">
          <cell r="J315">
            <v>0</v>
          </cell>
          <cell r="P315">
            <v>0</v>
          </cell>
          <cell r="Z315">
            <v>0</v>
          </cell>
        </row>
        <row r="316">
          <cell r="J316">
            <v>0</v>
          </cell>
          <cell r="P316">
            <v>0</v>
          </cell>
          <cell r="Z316">
            <v>0</v>
          </cell>
        </row>
        <row r="317">
          <cell r="J317">
            <v>0</v>
          </cell>
          <cell r="P317">
            <v>0</v>
          </cell>
          <cell r="Z317">
            <v>0</v>
          </cell>
        </row>
        <row r="318">
          <cell r="J318">
            <v>0</v>
          </cell>
          <cell r="P318">
            <v>0</v>
          </cell>
          <cell r="Z318">
            <v>0</v>
          </cell>
        </row>
        <row r="319">
          <cell r="J319">
            <v>0</v>
          </cell>
          <cell r="P319">
            <v>0</v>
          </cell>
          <cell r="Z319">
            <v>0</v>
          </cell>
        </row>
        <row r="320">
          <cell r="Z320">
            <v>0</v>
          </cell>
        </row>
        <row r="321">
          <cell r="J321">
            <v>0</v>
          </cell>
          <cell r="P321">
            <v>0</v>
          </cell>
          <cell r="Z321">
            <v>0</v>
          </cell>
        </row>
      </sheetData>
      <sheetData sheetId="5"/>
      <sheetData sheetId="6"/>
      <sheetData sheetId="7"/>
      <sheetData sheetId="8"/>
      <sheetData sheetId="9"/>
      <sheetData sheetId="10">
        <row r="39">
          <cell r="E39">
            <v>316169000</v>
          </cell>
          <cell r="CQ39">
            <v>299825118.40999991</v>
          </cell>
        </row>
        <row r="43">
          <cell r="E43">
            <v>4500000</v>
          </cell>
          <cell r="CQ43">
            <v>4487770.16</v>
          </cell>
        </row>
        <row r="51">
          <cell r="E51">
            <v>1300000</v>
          </cell>
          <cell r="CQ51">
            <v>688639.34000000008</v>
          </cell>
        </row>
        <row r="203">
          <cell r="E203">
            <v>193067628</v>
          </cell>
          <cell r="CQ203">
            <v>168485716.73800004</v>
          </cell>
        </row>
        <row r="220">
          <cell r="E220">
            <v>25589999.999999996</v>
          </cell>
          <cell r="CQ220">
            <v>5970476.4999999991</v>
          </cell>
        </row>
        <row r="271">
          <cell r="E271">
            <v>22414000</v>
          </cell>
          <cell r="CQ271">
            <v>17338134.690000005</v>
          </cell>
        </row>
        <row r="274">
          <cell r="E274">
            <v>206396196</v>
          </cell>
          <cell r="CQ274">
            <v>228007862</v>
          </cell>
        </row>
        <row r="275">
          <cell r="E275">
            <v>34092462.999999993</v>
          </cell>
          <cell r="CQ275">
            <v>37007620</v>
          </cell>
        </row>
        <row r="276">
          <cell r="E276">
            <v>13810943</v>
          </cell>
          <cell r="CQ276">
            <v>12725098</v>
          </cell>
        </row>
        <row r="277">
          <cell r="E277">
            <v>7324510</v>
          </cell>
          <cell r="CQ277">
            <v>7731499</v>
          </cell>
        </row>
        <row r="278">
          <cell r="E278">
            <v>11830334</v>
          </cell>
          <cell r="CQ278">
            <v>11775600</v>
          </cell>
        </row>
        <row r="281">
          <cell r="E281">
            <v>0</v>
          </cell>
          <cell r="CQ281">
            <v>0</v>
          </cell>
        </row>
        <row r="282">
          <cell r="E282">
            <v>28160150</v>
          </cell>
          <cell r="CQ282">
            <v>1446059</v>
          </cell>
        </row>
        <row r="283">
          <cell r="E283">
            <v>0</v>
          </cell>
          <cell r="CQ283">
            <v>0</v>
          </cell>
        </row>
        <row r="284">
          <cell r="E284">
            <v>43950000</v>
          </cell>
          <cell r="CQ284">
            <v>54103046</v>
          </cell>
        </row>
        <row r="285">
          <cell r="E285">
            <v>3090428</v>
          </cell>
          <cell r="CQ285">
            <v>1889285</v>
          </cell>
        </row>
        <row r="286">
          <cell r="E286">
            <v>12995307</v>
          </cell>
          <cell r="CQ286">
            <v>10168519</v>
          </cell>
        </row>
        <row r="287">
          <cell r="E287">
            <v>2971794</v>
          </cell>
          <cell r="CQ287">
            <v>2600695</v>
          </cell>
        </row>
        <row r="288">
          <cell r="E288">
            <v>1679260</v>
          </cell>
          <cell r="CQ288">
            <v>1546361</v>
          </cell>
        </row>
        <row r="289">
          <cell r="E289">
            <v>781818</v>
          </cell>
          <cell r="CQ289">
            <v>621199</v>
          </cell>
        </row>
        <row r="290">
          <cell r="E290">
            <v>0</v>
          </cell>
          <cell r="CQ290">
            <v>2731026.7199999997</v>
          </cell>
        </row>
        <row r="291">
          <cell r="E291">
            <v>0</v>
          </cell>
          <cell r="CQ291">
            <v>0</v>
          </cell>
        </row>
        <row r="292">
          <cell r="E292">
            <v>0</v>
          </cell>
          <cell r="CQ292">
            <v>0</v>
          </cell>
        </row>
        <row r="293">
          <cell r="E293">
            <v>15125644</v>
          </cell>
          <cell r="CQ293">
            <v>15136917</v>
          </cell>
        </row>
        <row r="295">
          <cell r="E295">
            <v>113811120</v>
          </cell>
          <cell r="CQ295">
            <v>121172442</v>
          </cell>
        </row>
        <row r="296">
          <cell r="E296">
            <v>38651230</v>
          </cell>
          <cell r="CQ296">
            <v>37957061</v>
          </cell>
        </row>
        <row r="299">
          <cell r="E299">
            <v>0</v>
          </cell>
        </row>
        <row r="300">
          <cell r="E300">
            <v>0</v>
          </cell>
        </row>
        <row r="301">
          <cell r="E301">
            <v>0</v>
          </cell>
        </row>
        <row r="302">
          <cell r="E302">
            <v>0</v>
          </cell>
        </row>
        <row r="303">
          <cell r="E303">
            <v>0</v>
          </cell>
        </row>
        <row r="304">
          <cell r="E304">
            <v>0</v>
          </cell>
        </row>
        <row r="305">
          <cell r="E305">
            <v>0</v>
          </cell>
        </row>
        <row r="310">
          <cell r="E310">
            <v>0</v>
          </cell>
        </row>
        <row r="311">
          <cell r="E311">
            <v>1900000</v>
          </cell>
          <cell r="CQ311">
            <v>2180000.06</v>
          </cell>
        </row>
        <row r="312">
          <cell r="CQ312">
            <v>0</v>
          </cell>
        </row>
        <row r="314">
          <cell r="E314">
            <v>7092900</v>
          </cell>
          <cell r="CQ314">
            <v>8366625</v>
          </cell>
        </row>
        <row r="315">
          <cell r="CQ315">
            <v>88985341.270000011</v>
          </cell>
        </row>
        <row r="317">
          <cell r="E317">
            <v>0</v>
          </cell>
          <cell r="BS317">
            <v>0</v>
          </cell>
        </row>
        <row r="318">
          <cell r="E318">
            <v>0</v>
          </cell>
          <cell r="BS318">
            <v>0</v>
          </cell>
        </row>
        <row r="319">
          <cell r="E319">
            <v>2714681</v>
          </cell>
          <cell r="CQ319">
            <v>3108404</v>
          </cell>
        </row>
        <row r="320">
          <cell r="E320">
            <v>0</v>
          </cell>
          <cell r="CQ320">
            <v>0</v>
          </cell>
        </row>
        <row r="321">
          <cell r="E321">
            <v>16000000</v>
          </cell>
          <cell r="CQ321">
            <v>16560409.919999998</v>
          </cell>
        </row>
        <row r="322">
          <cell r="E322">
            <v>0</v>
          </cell>
          <cell r="CQ322">
            <v>0</v>
          </cell>
        </row>
        <row r="323">
          <cell r="CQ323">
            <v>0</v>
          </cell>
        </row>
        <row r="324">
          <cell r="E324">
            <v>40000.000000000015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87"/>
  <sheetViews>
    <sheetView tabSelected="1" workbookViewId="0">
      <selection activeCell="J44" sqref="J44"/>
    </sheetView>
  </sheetViews>
  <sheetFormatPr baseColWidth="10" defaultRowHeight="12.75" x14ac:dyDescent="0.2"/>
  <cols>
    <col min="1" max="1" width="2.7109375" style="1" customWidth="1"/>
    <col min="2" max="2" width="11.42578125" style="1"/>
    <col min="3" max="3" width="2" style="1" customWidth="1"/>
    <col min="4" max="4" width="47.85546875" style="1" customWidth="1"/>
    <col min="5" max="5" width="16.28515625" style="1" customWidth="1"/>
    <col min="6" max="6" width="16.7109375" style="1" customWidth="1"/>
    <col min="7" max="7" width="19" style="1" customWidth="1"/>
    <col min="8" max="8" width="15.7109375" style="1" customWidth="1"/>
    <col min="9" max="9" width="16" style="1" customWidth="1"/>
    <col min="10" max="10" width="17.140625" style="1" customWidth="1"/>
    <col min="11" max="11" width="2.85546875" style="1" customWidth="1"/>
    <col min="12" max="16384" width="11.42578125" style="1"/>
  </cols>
  <sheetData>
    <row r="1" spans="2:10" ht="13.5" thickBot="1" x14ac:dyDescent="0.25"/>
    <row r="2" spans="2:10" x14ac:dyDescent="0.2">
      <c r="B2" s="26" t="s">
        <v>0</v>
      </c>
      <c r="C2" s="27"/>
      <c r="D2" s="27"/>
      <c r="E2" s="27"/>
      <c r="F2" s="27"/>
      <c r="G2" s="27"/>
      <c r="H2" s="27"/>
      <c r="I2" s="27"/>
      <c r="J2" s="28"/>
    </row>
    <row r="3" spans="2:10" x14ac:dyDescent="0.2">
      <c r="B3" s="29" t="s">
        <v>1</v>
      </c>
      <c r="C3" s="30"/>
      <c r="D3" s="30"/>
      <c r="E3" s="30"/>
      <c r="F3" s="30"/>
      <c r="G3" s="30"/>
      <c r="H3" s="30"/>
      <c r="I3" s="30"/>
      <c r="J3" s="31"/>
    </row>
    <row r="4" spans="2:10" x14ac:dyDescent="0.2">
      <c r="B4" s="29" t="s">
        <v>80</v>
      </c>
      <c r="C4" s="30"/>
      <c r="D4" s="30"/>
      <c r="E4" s="30"/>
      <c r="F4" s="30"/>
      <c r="G4" s="30"/>
      <c r="H4" s="30"/>
      <c r="I4" s="30"/>
      <c r="J4" s="31"/>
    </row>
    <row r="5" spans="2:10" ht="13.5" thickBot="1" x14ac:dyDescent="0.25">
      <c r="B5" s="40" t="s">
        <v>2</v>
      </c>
      <c r="C5" s="41"/>
      <c r="D5" s="41"/>
      <c r="E5" s="41"/>
      <c r="F5" s="41"/>
      <c r="G5" s="41"/>
      <c r="H5" s="41"/>
      <c r="I5" s="41"/>
      <c r="J5" s="42"/>
    </row>
    <row r="6" spans="2:10" ht="13.5" thickBot="1" x14ac:dyDescent="0.25">
      <c r="B6" s="26"/>
      <c r="C6" s="27"/>
      <c r="D6" s="28"/>
      <c r="E6" s="32" t="s">
        <v>3</v>
      </c>
      <c r="F6" s="33"/>
      <c r="G6" s="33"/>
      <c r="H6" s="33"/>
      <c r="I6" s="34"/>
      <c r="J6" s="35" t="s">
        <v>77</v>
      </c>
    </row>
    <row r="7" spans="2:10" x14ac:dyDescent="0.2">
      <c r="B7" s="29" t="s">
        <v>4</v>
      </c>
      <c r="C7" s="30"/>
      <c r="D7" s="31"/>
      <c r="E7" s="35" t="s">
        <v>78</v>
      </c>
      <c r="F7" s="38" t="s">
        <v>5</v>
      </c>
      <c r="G7" s="35" t="s">
        <v>6</v>
      </c>
      <c r="H7" s="35" t="s">
        <v>7</v>
      </c>
      <c r="I7" s="35" t="s">
        <v>8</v>
      </c>
      <c r="J7" s="36"/>
    </row>
    <row r="8" spans="2:10" ht="13.5" thickBot="1" x14ac:dyDescent="0.25">
      <c r="B8" s="40"/>
      <c r="C8" s="41"/>
      <c r="D8" s="42"/>
      <c r="E8" s="37"/>
      <c r="F8" s="39"/>
      <c r="G8" s="37"/>
      <c r="H8" s="37"/>
      <c r="I8" s="37"/>
      <c r="J8" s="37"/>
    </row>
    <row r="9" spans="2:10" ht="6.75" customHeight="1" x14ac:dyDescent="0.2">
      <c r="B9" s="43"/>
      <c r="C9" s="44"/>
      <c r="D9" s="45"/>
      <c r="E9" s="2"/>
      <c r="F9" s="2"/>
      <c r="G9" s="2"/>
      <c r="H9" s="2"/>
      <c r="I9" s="2"/>
      <c r="J9" s="2"/>
    </row>
    <row r="10" spans="2:10" x14ac:dyDescent="0.2">
      <c r="B10" s="46" t="s">
        <v>9</v>
      </c>
      <c r="C10" s="47"/>
      <c r="D10" s="48"/>
      <c r="E10" s="2"/>
      <c r="F10" s="2"/>
      <c r="G10" s="2"/>
      <c r="H10" s="2"/>
      <c r="I10" s="2"/>
      <c r="J10" s="2"/>
    </row>
    <row r="11" spans="2:10" ht="10.5" customHeight="1" x14ac:dyDescent="0.2">
      <c r="B11" s="3"/>
      <c r="C11" s="49" t="s">
        <v>10</v>
      </c>
      <c r="D11" s="50"/>
      <c r="E11" s="4">
        <f>+'[1]INGRESOS DEVENGADOS MENSUAL '!E39</f>
        <v>316169000</v>
      </c>
      <c r="F11" s="4">
        <f>+'[1]SABANA DE TRANSFERENCIAS'!J39+'[1]SABANA DE TRANSFERENCIAS'!P39+'[1]SABANA DE TRANSFERENCIAS'!Z39</f>
        <v>0</v>
      </c>
      <c r="G11" s="4">
        <f t="shared" ref="G11:G16" si="0">+E11+F11</f>
        <v>316169000</v>
      </c>
      <c r="H11" s="4">
        <f>+'[1]INGRESOS DEVENGADOS MENSUAL '!CQ39</f>
        <v>299825118.40999991</v>
      </c>
      <c r="I11" s="4">
        <f t="shared" ref="I11:I16" si="1">+H11</f>
        <v>299825118.40999991</v>
      </c>
      <c r="J11" s="4">
        <f t="shared" ref="J11:J16" si="2">+I11-E11</f>
        <v>-16343881.590000093</v>
      </c>
    </row>
    <row r="12" spans="2:10" ht="10.5" customHeight="1" x14ac:dyDescent="0.2">
      <c r="B12" s="3"/>
      <c r="C12" s="49" t="s">
        <v>11</v>
      </c>
      <c r="D12" s="50"/>
      <c r="E12" s="4">
        <f>+'[1]INGRESOS DEVENGADOS MENSUAL '!E43</f>
        <v>4500000</v>
      </c>
      <c r="F12" s="4">
        <f>+'[1]SABANA DE TRANSFERENCIAS'!J43+'[1]SABANA DE TRANSFERENCIAS'!P43+'[1]SABANA DE TRANSFERENCIAS'!Z43</f>
        <v>0</v>
      </c>
      <c r="G12" s="4">
        <f t="shared" si="0"/>
        <v>4500000</v>
      </c>
      <c r="H12" s="4">
        <f>+'[1]INGRESOS DEVENGADOS MENSUAL '!CQ43</f>
        <v>4487770.16</v>
      </c>
      <c r="I12" s="4">
        <f t="shared" si="1"/>
        <v>4487770.16</v>
      </c>
      <c r="J12" s="4">
        <f t="shared" si="2"/>
        <v>-12229.839999999851</v>
      </c>
    </row>
    <row r="13" spans="2:10" ht="10.5" customHeight="1" x14ac:dyDescent="0.2">
      <c r="B13" s="3"/>
      <c r="C13" s="49" t="s">
        <v>12</v>
      </c>
      <c r="D13" s="50"/>
      <c r="E13" s="4">
        <f>+'[1]INGRESOS DEVENGADOS MENSUAL '!E51</f>
        <v>1300000</v>
      </c>
      <c r="F13" s="4">
        <f>+'[1]SABANA DE TRANSFERENCIAS'!J51+'[1]SABANA DE TRANSFERENCIAS'!P51+'[1]SABANA DE TRANSFERENCIAS'!Z51</f>
        <v>0</v>
      </c>
      <c r="G13" s="4">
        <f t="shared" si="0"/>
        <v>1300000</v>
      </c>
      <c r="H13" s="4">
        <f>+'[1]INGRESOS DEVENGADOS MENSUAL '!CQ51</f>
        <v>688639.34000000008</v>
      </c>
      <c r="I13" s="4">
        <f t="shared" si="1"/>
        <v>688639.34000000008</v>
      </c>
      <c r="J13" s="4">
        <f t="shared" si="2"/>
        <v>-611360.65999999992</v>
      </c>
    </row>
    <row r="14" spans="2:10" ht="10.5" customHeight="1" x14ac:dyDescent="0.2">
      <c r="B14" s="3"/>
      <c r="C14" s="49" t="s">
        <v>13</v>
      </c>
      <c r="D14" s="50"/>
      <c r="E14" s="4">
        <f>+'[1]INGRESOS DEVENGADOS MENSUAL '!E203</f>
        <v>193067628</v>
      </c>
      <c r="F14" s="4">
        <f>+'[1]SABANA DE TRANSFERENCIAS'!J203+'[1]SABANA DE TRANSFERENCIAS'!P203+'[1]SABANA DE TRANSFERENCIAS'!Z203</f>
        <v>0</v>
      </c>
      <c r="G14" s="4">
        <f t="shared" si="0"/>
        <v>193067628</v>
      </c>
      <c r="H14" s="4">
        <f>+'[1]INGRESOS DEVENGADOS MENSUAL '!CQ203</f>
        <v>168485716.73800004</v>
      </c>
      <c r="I14" s="4">
        <f t="shared" si="1"/>
        <v>168485716.73800004</v>
      </c>
      <c r="J14" s="4">
        <f t="shared" si="2"/>
        <v>-24581911.261999965</v>
      </c>
    </row>
    <row r="15" spans="2:10" ht="10.5" customHeight="1" x14ac:dyDescent="0.2">
      <c r="B15" s="3"/>
      <c r="C15" s="49" t="s">
        <v>14</v>
      </c>
      <c r="D15" s="50"/>
      <c r="E15" s="4">
        <f>+'[1]INGRESOS DEVENGADOS MENSUAL '!E220</f>
        <v>25589999.999999996</v>
      </c>
      <c r="F15" s="4">
        <f>+'[1]SABANA DE TRANSFERENCIAS'!J218+'[1]SABANA DE TRANSFERENCIAS'!P218+'[1]SABANA DE TRANSFERENCIAS'!Z218</f>
        <v>0</v>
      </c>
      <c r="G15" s="4">
        <f t="shared" si="0"/>
        <v>25589999.999999996</v>
      </c>
      <c r="H15" s="4">
        <f>+'[1]INGRESOS DEVENGADOS MENSUAL '!CQ220</f>
        <v>5970476.4999999991</v>
      </c>
      <c r="I15" s="4">
        <f t="shared" si="1"/>
        <v>5970476.4999999991</v>
      </c>
      <c r="J15" s="4">
        <f t="shared" si="2"/>
        <v>-19619523.499999996</v>
      </c>
    </row>
    <row r="16" spans="2:10" ht="10.5" customHeight="1" x14ac:dyDescent="0.2">
      <c r="B16" s="3"/>
      <c r="C16" s="49" t="s">
        <v>15</v>
      </c>
      <c r="D16" s="50"/>
      <c r="E16" s="4">
        <f>+'[1]INGRESOS DEVENGADOS MENSUAL '!E271</f>
        <v>22414000</v>
      </c>
      <c r="F16" s="4">
        <f>+'[1]SABANA DE TRANSFERENCIAS'!J269+'[1]SABANA DE TRANSFERENCIAS'!P269+'[1]SABANA DE TRANSFERENCIAS'!Z269</f>
        <v>0</v>
      </c>
      <c r="G16" s="4">
        <f t="shared" si="0"/>
        <v>22414000</v>
      </c>
      <c r="H16" s="4">
        <f>+'[1]INGRESOS DEVENGADOS MENSUAL '!CQ271</f>
        <v>17338134.690000005</v>
      </c>
      <c r="I16" s="4">
        <f t="shared" si="1"/>
        <v>17338134.690000005</v>
      </c>
      <c r="J16" s="4">
        <f t="shared" si="2"/>
        <v>-5075865.3099999949</v>
      </c>
    </row>
    <row r="17" spans="2:10" ht="10.5" customHeight="1" x14ac:dyDescent="0.2">
      <c r="B17" s="3"/>
      <c r="C17" s="49" t="s">
        <v>16</v>
      </c>
      <c r="D17" s="50"/>
      <c r="E17" s="4"/>
      <c r="F17" s="4"/>
      <c r="G17" s="4"/>
      <c r="H17" s="4"/>
      <c r="I17" s="4"/>
      <c r="J17" s="4"/>
    </row>
    <row r="18" spans="2:10" ht="10.5" customHeight="1" x14ac:dyDescent="0.2">
      <c r="B18" s="3"/>
      <c r="C18" s="49" t="s">
        <v>17</v>
      </c>
      <c r="D18" s="50"/>
      <c r="E18" s="5">
        <f t="shared" ref="E18:I18" si="3">SUM(E19:E29)</f>
        <v>348655024</v>
      </c>
      <c r="F18" s="5">
        <f>SUM(F19:F29)</f>
        <v>0</v>
      </c>
      <c r="G18" s="5">
        <f>SUM(G19:G29)</f>
        <v>348655024</v>
      </c>
      <c r="H18" s="5">
        <f t="shared" si="3"/>
        <v>354686069</v>
      </c>
      <c r="I18" s="5">
        <f t="shared" si="3"/>
        <v>354686069</v>
      </c>
      <c r="J18" s="4">
        <f>SUM(J19:J29)</f>
        <v>6031045.0000000075</v>
      </c>
    </row>
    <row r="19" spans="2:10" ht="10.5" customHeight="1" x14ac:dyDescent="0.2">
      <c r="B19" s="3"/>
      <c r="C19" s="6"/>
      <c r="D19" s="7" t="s">
        <v>18</v>
      </c>
      <c r="E19" s="4">
        <f>+'[1]INGRESOS DEVENGADOS MENSUAL '!E274+'[1]INGRESOS DEVENGADOS MENSUAL '!E281+'[1]INGRESOS DEVENGADOS MENSUAL '!E282+'[1]INGRESOS DEVENGADOS MENSUAL '!E283</f>
        <v>234556346</v>
      </c>
      <c r="F19" s="4">
        <f>+'[1]SABANA DE TRANSFERENCIAS'!J272+'[1]SABANA DE TRANSFERENCIAS'!J280+'[1]SABANA DE TRANSFERENCIAS'!J281+'[1]SABANA DE TRANSFERENCIAS'!P272+'[1]SABANA DE TRANSFERENCIAS'!P280+'[1]SABANA DE TRANSFERENCIAS'!P281+'[1]SABANA DE TRANSFERENCIAS'!Z272+'[1]SABANA DE TRANSFERENCIAS'!Z280+'[1]SABANA DE TRANSFERENCIAS'!Z281</f>
        <v>0</v>
      </c>
      <c r="G19" s="4">
        <f>+E19+F19</f>
        <v>234556346</v>
      </c>
      <c r="H19" s="9">
        <f>+'[1]INGRESOS DEVENGADOS MENSUAL '!CQ274+'[1]INGRESOS DEVENGADOS MENSUAL '!CQ281+'[1]INGRESOS DEVENGADOS MENSUAL '!CQ282+'[1]INGRESOS DEVENGADOS MENSUAL '!CQ283</f>
        <v>229453921</v>
      </c>
      <c r="I19" s="9">
        <f t="shared" ref="I19:I28" si="4">+H19</f>
        <v>229453921</v>
      </c>
      <c r="J19" s="4">
        <f>+I19-E19</f>
        <v>-5102425</v>
      </c>
    </row>
    <row r="20" spans="2:10" ht="10.5" customHeight="1" x14ac:dyDescent="0.2">
      <c r="B20" s="3"/>
      <c r="C20" s="6"/>
      <c r="D20" s="7" t="s">
        <v>19</v>
      </c>
      <c r="E20" s="4">
        <f>+'[1]INGRESOS DEVENGADOS MENSUAL '!E275</f>
        <v>34092462.999999993</v>
      </c>
      <c r="F20" s="4">
        <f>+'[1]SABANA DE TRANSFERENCIAS'!J273+'[1]SABANA DE TRANSFERENCIAS'!P273+'[1]SABANA DE TRANSFERENCIAS'!Z273</f>
        <v>0</v>
      </c>
      <c r="G20" s="4">
        <f>+E20+F20</f>
        <v>34092462.999999993</v>
      </c>
      <c r="H20" s="4">
        <f>+'[1]INGRESOS DEVENGADOS MENSUAL '!CQ275</f>
        <v>37007620</v>
      </c>
      <c r="I20" s="4">
        <f t="shared" si="4"/>
        <v>37007620</v>
      </c>
      <c r="J20" s="4">
        <f>+I20-E20</f>
        <v>2915157.0000000075</v>
      </c>
    </row>
    <row r="21" spans="2:10" ht="10.5" customHeight="1" x14ac:dyDescent="0.2">
      <c r="B21" s="3"/>
      <c r="C21" s="6"/>
      <c r="D21" s="7" t="s">
        <v>20</v>
      </c>
      <c r="E21" s="4">
        <f>+'[1]INGRESOS DEVENGADOS MENSUAL '!E276</f>
        <v>13810943</v>
      </c>
      <c r="F21" s="4">
        <f>+'[1]SABANA DE TRANSFERENCIAS'!J274+'[1]SABANA DE TRANSFERENCIAS'!P274+'[1]SABANA DE TRANSFERENCIAS'!Z274</f>
        <v>0</v>
      </c>
      <c r="G21" s="4">
        <f>+E21+F21</f>
        <v>13810943</v>
      </c>
      <c r="H21" s="4">
        <f>+'[1]INGRESOS DEVENGADOS MENSUAL '!CQ276</f>
        <v>12725098</v>
      </c>
      <c r="I21" s="4">
        <f t="shared" si="4"/>
        <v>12725098</v>
      </c>
      <c r="J21" s="4">
        <f>+I21-E21</f>
        <v>-1085845</v>
      </c>
    </row>
    <row r="22" spans="2:10" ht="10.5" customHeight="1" x14ac:dyDescent="0.2">
      <c r="B22" s="3"/>
      <c r="C22" s="6"/>
      <c r="D22" s="7" t="s">
        <v>21</v>
      </c>
      <c r="E22" s="4">
        <v>0</v>
      </c>
      <c r="F22" s="4">
        <v>0</v>
      </c>
      <c r="G22" s="4">
        <f t="shared" ref="G22:G29" si="5">+E22-F22</f>
        <v>0</v>
      </c>
      <c r="H22" s="4">
        <v>0</v>
      </c>
      <c r="I22" s="4">
        <f t="shared" si="4"/>
        <v>0</v>
      </c>
      <c r="J22" s="4">
        <f>+I22-E22</f>
        <v>0</v>
      </c>
    </row>
    <row r="23" spans="2:10" ht="10.5" customHeight="1" x14ac:dyDescent="0.2">
      <c r="B23" s="3"/>
      <c r="C23" s="6"/>
      <c r="D23" s="7" t="s">
        <v>22</v>
      </c>
      <c r="E23" s="4">
        <v>0</v>
      </c>
      <c r="F23" s="4">
        <v>0</v>
      </c>
      <c r="G23" s="4">
        <f t="shared" si="5"/>
        <v>0</v>
      </c>
      <c r="H23" s="4">
        <v>0</v>
      </c>
      <c r="I23" s="4">
        <f t="shared" si="4"/>
        <v>0</v>
      </c>
      <c r="J23" s="4">
        <f>+I23-E23</f>
        <v>0</v>
      </c>
    </row>
    <row r="24" spans="2:10" ht="10.5" customHeight="1" x14ac:dyDescent="0.2">
      <c r="B24" s="3"/>
      <c r="C24" s="6"/>
      <c r="D24" s="7" t="s">
        <v>23</v>
      </c>
      <c r="E24" s="4">
        <f>+'[1]INGRESOS DEVENGADOS MENSUAL '!E277</f>
        <v>7324510</v>
      </c>
      <c r="F24" s="4">
        <f>+'[1]SABANA DE TRANSFERENCIAS'!J275+'[1]SABANA DE TRANSFERENCIAS'!P275+'[1]SABANA DE TRANSFERENCIAS'!Z275</f>
        <v>0</v>
      </c>
      <c r="G24" s="10">
        <f>+E24+F24</f>
        <v>7324510</v>
      </c>
      <c r="H24" s="10">
        <f>+'[1]INGRESOS DEVENGADOS MENSUAL '!CQ277</f>
        <v>7731499</v>
      </c>
      <c r="I24" s="4">
        <f t="shared" si="4"/>
        <v>7731499</v>
      </c>
      <c r="J24" s="4">
        <f t="shared" ref="J24:J30" si="6">+I24-E24</f>
        <v>406989</v>
      </c>
    </row>
    <row r="25" spans="2:10" ht="10.5" customHeight="1" x14ac:dyDescent="0.2">
      <c r="B25" s="3"/>
      <c r="C25" s="6"/>
      <c r="D25" s="7" t="s">
        <v>24</v>
      </c>
      <c r="E25" s="4">
        <v>0</v>
      </c>
      <c r="F25" s="4">
        <v>0</v>
      </c>
      <c r="G25" s="10">
        <f t="shared" si="5"/>
        <v>0</v>
      </c>
      <c r="H25" s="10">
        <v>0</v>
      </c>
      <c r="I25" s="4">
        <f t="shared" si="4"/>
        <v>0</v>
      </c>
      <c r="J25" s="4">
        <f t="shared" si="6"/>
        <v>0</v>
      </c>
    </row>
    <row r="26" spans="2:10" ht="10.5" customHeight="1" x14ac:dyDescent="0.2">
      <c r="B26" s="3"/>
      <c r="C26" s="6"/>
      <c r="D26" s="7" t="s">
        <v>25</v>
      </c>
      <c r="E26" s="4">
        <v>0</v>
      </c>
      <c r="F26" s="4">
        <v>0</v>
      </c>
      <c r="G26" s="4">
        <f t="shared" si="5"/>
        <v>0</v>
      </c>
      <c r="H26" s="4">
        <v>0</v>
      </c>
      <c r="I26" s="4">
        <f t="shared" si="4"/>
        <v>0</v>
      </c>
      <c r="J26" s="4">
        <f t="shared" si="6"/>
        <v>0</v>
      </c>
    </row>
    <row r="27" spans="2:10" ht="10.5" customHeight="1" x14ac:dyDescent="0.2">
      <c r="B27" s="3"/>
      <c r="C27" s="6"/>
      <c r="D27" s="7" t="s">
        <v>26</v>
      </c>
      <c r="E27" s="4">
        <f>+'[1]INGRESOS DEVENGADOS MENSUAL '!E278</f>
        <v>11830334</v>
      </c>
      <c r="F27" s="4">
        <f>+'[1]SABANA DE TRANSFERENCIAS'!J276+'[1]SABANA DE TRANSFERENCIAS'!P276+'[1]SABANA DE TRANSFERENCIAS'!Z276</f>
        <v>0</v>
      </c>
      <c r="G27" s="4">
        <f>+E27+F27</f>
        <v>11830334</v>
      </c>
      <c r="H27" s="4">
        <f>+'[1]INGRESOS DEVENGADOS MENSUAL '!CQ278</f>
        <v>11775600</v>
      </c>
      <c r="I27" s="4">
        <f t="shared" si="4"/>
        <v>11775600</v>
      </c>
      <c r="J27" s="4">
        <f t="shared" si="6"/>
        <v>-54734</v>
      </c>
    </row>
    <row r="28" spans="2:10" ht="10.5" customHeight="1" x14ac:dyDescent="0.2">
      <c r="B28" s="3"/>
      <c r="C28" s="6"/>
      <c r="D28" s="7" t="s">
        <v>27</v>
      </c>
      <c r="E28" s="8">
        <f>+'[1]INGRESOS DEVENGADOS MENSUAL '!E284+'[1]INGRESOS DEVENGADOS MENSUAL '!E292+'[1]INGRESOS DEVENGADOS MENSUAL '!E285</f>
        <v>47040428</v>
      </c>
      <c r="F28" s="4">
        <f>+'[1]SABANA DE TRANSFERENCIAS'!J282+'[1]SABANA DE TRANSFERENCIAS'!J290+'[1]SABANA DE TRANSFERENCIAS'!P282+'[1]SABANA DE TRANSFERENCIAS'!P290+'[1]SABANA DE TRANSFERENCIAS'!Z282+'[1]SABANA DE TRANSFERENCIAS'!Z290</f>
        <v>0</v>
      </c>
      <c r="G28" s="4">
        <f>+E28+F28</f>
        <v>47040428</v>
      </c>
      <c r="H28" s="10">
        <f>+'[1]INGRESOS DEVENGADOS MENSUAL '!CQ284+'[1]INGRESOS DEVENGADOS MENSUAL '!CQ292+'[1]INGRESOS DEVENGADOS MENSUAL '!CQ285</f>
        <v>55992331</v>
      </c>
      <c r="I28" s="4">
        <f t="shared" si="4"/>
        <v>55992331</v>
      </c>
      <c r="J28" s="4">
        <f t="shared" si="6"/>
        <v>8951903</v>
      </c>
    </row>
    <row r="29" spans="2:10" ht="22.5" customHeight="1" x14ac:dyDescent="0.2">
      <c r="B29" s="3"/>
      <c r="C29" s="6"/>
      <c r="D29" s="23" t="s">
        <v>28</v>
      </c>
      <c r="E29" s="4">
        <v>0</v>
      </c>
      <c r="F29" s="4">
        <v>0</v>
      </c>
      <c r="G29" s="4">
        <f t="shared" si="5"/>
        <v>0</v>
      </c>
      <c r="H29" s="4"/>
      <c r="I29" s="4"/>
      <c r="J29" s="4">
        <f t="shared" si="6"/>
        <v>0</v>
      </c>
    </row>
    <row r="30" spans="2:10" ht="10.5" customHeight="1" x14ac:dyDescent="0.2">
      <c r="B30" s="3"/>
      <c r="C30" s="49" t="s">
        <v>29</v>
      </c>
      <c r="D30" s="50"/>
      <c r="E30" s="4">
        <f t="shared" ref="E30:I30" si="7">SUM(E31:E35)</f>
        <v>18754681</v>
      </c>
      <c r="F30" s="4">
        <f t="shared" si="7"/>
        <v>0</v>
      </c>
      <c r="G30" s="4">
        <f t="shared" si="7"/>
        <v>18754681</v>
      </c>
      <c r="H30" s="4">
        <f t="shared" si="7"/>
        <v>19668813.919999998</v>
      </c>
      <c r="I30" s="4">
        <f t="shared" si="7"/>
        <v>19668813.919999998</v>
      </c>
      <c r="J30" s="4">
        <f t="shared" si="6"/>
        <v>914132.91999999806</v>
      </c>
    </row>
    <row r="31" spans="2:10" ht="10.5" customHeight="1" x14ac:dyDescent="0.2">
      <c r="B31" s="3"/>
      <c r="C31" s="6"/>
      <c r="D31" s="7" t="s">
        <v>30</v>
      </c>
      <c r="E31" s="4">
        <f>+'[1]INGRESOS DEVENGADOS MENSUAL '!E317</f>
        <v>0</v>
      </c>
      <c r="F31" s="4">
        <f>+'[1]SABANA DE TRANSFERENCIAS'!J315+'[1]SABANA DE TRANSFERENCIAS'!P315+'[1]SABANA DE TRANSFERENCIAS'!Z315</f>
        <v>0</v>
      </c>
      <c r="G31" s="4">
        <f>+E31+F31</f>
        <v>0</v>
      </c>
      <c r="H31" s="4">
        <f>+'[1]INGRESOS DEVENGADOS MENSUAL '!BS317</f>
        <v>0</v>
      </c>
      <c r="I31" s="4">
        <f t="shared" ref="I31:I36" si="8">+H31</f>
        <v>0</v>
      </c>
      <c r="J31" s="4">
        <f t="shared" ref="J31:J36" si="9">+I31-E31</f>
        <v>0</v>
      </c>
    </row>
    <row r="32" spans="2:10" ht="10.5" customHeight="1" x14ac:dyDescent="0.2">
      <c r="B32" s="3"/>
      <c r="C32" s="6"/>
      <c r="D32" s="7" t="s">
        <v>31</v>
      </c>
      <c r="E32" s="4">
        <f>+'[1]INGRESOS DEVENGADOS MENSUAL '!E318</f>
        <v>0</v>
      </c>
      <c r="F32" s="4">
        <f>+'[1]SABANA DE TRANSFERENCIAS'!J316+'[1]SABANA DE TRANSFERENCIAS'!P316+'[1]SABANA DE TRANSFERENCIAS'!Z316</f>
        <v>0</v>
      </c>
      <c r="G32" s="4">
        <f>+E32+F32</f>
        <v>0</v>
      </c>
      <c r="H32" s="4">
        <f>+'[1]INGRESOS DEVENGADOS MENSUAL '!BS318</f>
        <v>0</v>
      </c>
      <c r="I32" s="4">
        <f t="shared" si="8"/>
        <v>0</v>
      </c>
      <c r="J32" s="4">
        <f t="shared" si="9"/>
        <v>0</v>
      </c>
    </row>
    <row r="33" spans="2:10" ht="10.5" customHeight="1" x14ac:dyDescent="0.2">
      <c r="B33" s="3"/>
      <c r="C33" s="6"/>
      <c r="D33" s="7" t="s">
        <v>32</v>
      </c>
      <c r="E33" s="4">
        <f>+'[1]INGRESOS DEVENGADOS MENSUAL '!E319</f>
        <v>2714681</v>
      </c>
      <c r="F33" s="4">
        <f>+'[1]SABANA DE TRANSFERENCIAS'!J317+'[1]SABANA DE TRANSFERENCIAS'!P317+'[1]SABANA DE TRANSFERENCIAS'!Z317</f>
        <v>0</v>
      </c>
      <c r="G33" s="4">
        <f>+E33+F33</f>
        <v>2714681</v>
      </c>
      <c r="H33" s="4">
        <f>+'[1]INGRESOS DEVENGADOS MENSUAL '!CQ319</f>
        <v>3108404</v>
      </c>
      <c r="I33" s="4">
        <f t="shared" si="8"/>
        <v>3108404</v>
      </c>
      <c r="J33" s="4">
        <f t="shared" si="9"/>
        <v>393723</v>
      </c>
    </row>
    <row r="34" spans="2:10" ht="10.5" customHeight="1" x14ac:dyDescent="0.2">
      <c r="B34" s="3"/>
      <c r="C34" s="6"/>
      <c r="D34" s="7" t="s">
        <v>33</v>
      </c>
      <c r="E34" s="4">
        <v>0</v>
      </c>
      <c r="F34" s="4">
        <v>0</v>
      </c>
      <c r="G34" s="4">
        <f>+E34-F34</f>
        <v>0</v>
      </c>
      <c r="H34" s="4">
        <v>0</v>
      </c>
      <c r="I34" s="4">
        <f t="shared" si="8"/>
        <v>0</v>
      </c>
      <c r="J34" s="4">
        <f t="shared" si="9"/>
        <v>0</v>
      </c>
    </row>
    <row r="35" spans="2:10" ht="10.5" customHeight="1" x14ac:dyDescent="0.2">
      <c r="B35" s="3"/>
      <c r="C35" s="6"/>
      <c r="D35" s="7" t="s">
        <v>34</v>
      </c>
      <c r="E35" s="4">
        <f>+'[1]INGRESOS DEVENGADOS MENSUAL '!E320+'[1]INGRESOS DEVENGADOS MENSUAL '!E321+'[1]INGRESOS DEVENGADOS MENSUAL '!E324</f>
        <v>16040000</v>
      </c>
      <c r="F35" s="4">
        <f>+'[1]SABANA DE TRANSFERENCIAS'!J318+'[1]SABANA DE TRANSFERENCIAS'!J319+'[1]SABANA DE TRANSFERENCIAS'!P318+'[1]SABANA DE TRANSFERENCIAS'!P319+'[1]SABANA DE TRANSFERENCIAS'!Z318+'[1]SABANA DE TRANSFERENCIAS'!Z319+'[1]SABANA DE TRANSFERENCIAS'!Z320+'[1]SABANA DE TRANSFERENCIAS'!J321+'[1]SABANA DE TRANSFERENCIAS'!P321+'[1]SABANA DE TRANSFERENCIAS'!Z321</f>
        <v>0</v>
      </c>
      <c r="G35" s="4">
        <f>+E35+F35</f>
        <v>16040000</v>
      </c>
      <c r="H35" s="4">
        <f>+'[1]INGRESOS DEVENGADOS MENSUAL '!CQ320+'[1]INGRESOS DEVENGADOS MENSUAL '!CQ321+'[1]INGRESOS DEVENGADOS MENSUAL '!CQ323</f>
        <v>16560409.919999998</v>
      </c>
      <c r="I35" s="4">
        <f t="shared" si="8"/>
        <v>16560409.919999998</v>
      </c>
      <c r="J35" s="4">
        <f t="shared" si="9"/>
        <v>520409.91999999806</v>
      </c>
    </row>
    <row r="36" spans="2:10" ht="10.5" customHeight="1" x14ac:dyDescent="0.2">
      <c r="B36" s="3"/>
      <c r="C36" s="49" t="s">
        <v>35</v>
      </c>
      <c r="D36" s="50"/>
      <c r="E36" s="4">
        <v>0</v>
      </c>
      <c r="F36" s="4">
        <v>0</v>
      </c>
      <c r="G36" s="4">
        <v>0</v>
      </c>
      <c r="H36" s="4">
        <v>0</v>
      </c>
      <c r="I36" s="4">
        <f t="shared" si="8"/>
        <v>0</v>
      </c>
      <c r="J36" s="4">
        <f t="shared" si="9"/>
        <v>0</v>
      </c>
    </row>
    <row r="37" spans="2:10" ht="10.5" customHeight="1" x14ac:dyDescent="0.2">
      <c r="B37" s="3"/>
      <c r="C37" s="49" t="s">
        <v>36</v>
      </c>
      <c r="D37" s="50"/>
      <c r="E37" s="4">
        <f>SUM(E38)</f>
        <v>1900000</v>
      </c>
      <c r="F37" s="4">
        <f>SUM(F38)</f>
        <v>800000</v>
      </c>
      <c r="G37" s="4">
        <f>SUM(G38)</f>
        <v>2700000</v>
      </c>
      <c r="H37" s="4">
        <f>SUM(H38)</f>
        <v>2980000.06</v>
      </c>
      <c r="I37" s="4">
        <f>SUM(I38)</f>
        <v>2980000.06</v>
      </c>
      <c r="J37" s="4">
        <f>+J38</f>
        <v>1080000.06</v>
      </c>
    </row>
    <row r="38" spans="2:10" ht="10.5" customHeight="1" x14ac:dyDescent="0.2">
      <c r="B38" s="3"/>
      <c r="C38" s="6"/>
      <c r="D38" s="7" t="s">
        <v>37</v>
      </c>
      <c r="E38" s="4">
        <f>+'[1]INGRESOS DEVENGADOS MENSUAL '!E311</f>
        <v>1900000</v>
      </c>
      <c r="F38" s="4">
        <v>800000</v>
      </c>
      <c r="G38" s="4">
        <f>+E38+F38</f>
        <v>2700000</v>
      </c>
      <c r="H38" s="4">
        <f>+'[1]INGRESOS DEVENGADOS MENSUAL '!CQ311+'[1]INGRESOS DEVENGADOS MENSUAL '!CQ312+800000</f>
        <v>2980000.06</v>
      </c>
      <c r="I38" s="4">
        <f>+H38</f>
        <v>2980000.06</v>
      </c>
      <c r="J38" s="4">
        <f>+I38-E38</f>
        <v>1080000.06</v>
      </c>
    </row>
    <row r="39" spans="2:10" ht="10.5" customHeight="1" x14ac:dyDescent="0.2">
      <c r="B39" s="3"/>
      <c r="C39" s="49" t="s">
        <v>38</v>
      </c>
      <c r="D39" s="50"/>
      <c r="E39" s="4">
        <f t="shared" ref="E39:I39" si="10">SUM(E40:E41)</f>
        <v>33553823</v>
      </c>
      <c r="F39" s="4">
        <f t="shared" si="10"/>
        <v>0</v>
      </c>
      <c r="G39" s="4">
        <f t="shared" si="10"/>
        <v>33553823</v>
      </c>
      <c r="H39" s="4">
        <f t="shared" si="10"/>
        <v>32804717.719999999</v>
      </c>
      <c r="I39" s="4">
        <f t="shared" si="10"/>
        <v>32804717.719999999</v>
      </c>
      <c r="J39" s="4">
        <f>SUM(J40:J41)</f>
        <v>-749105.28000000119</v>
      </c>
    </row>
    <row r="40" spans="2:10" ht="10.5" customHeight="1" x14ac:dyDescent="0.2">
      <c r="B40" s="3"/>
      <c r="C40" s="6"/>
      <c r="D40" s="7" t="s">
        <v>39</v>
      </c>
      <c r="E40" s="8">
        <f>+'[1]INGRESOS DEVENGADOS MENSUAL '!E286+'[1]INGRESOS DEVENGADOS MENSUAL '!E287+'[1]INGRESOS DEVENGADOS MENSUAL '!E288+'[1]INGRESOS DEVENGADOS MENSUAL '!E289+'[1]INGRESOS DEVENGADOS MENSUAL '!E290+'[1]INGRESOS DEVENGADOS MENSUAL '!E291+'[1]INGRESOS DEVENGADOS MENSUAL '!E322+'[1]INGRESOS DEVENGADOS MENSUAL '!E293</f>
        <v>33553823</v>
      </c>
      <c r="F40" s="4">
        <f>+'[1]SABANA DE TRANSFERENCIAS'!J284+'[1]SABANA DE TRANSFERENCIAS'!J285+'[1]SABANA DE TRANSFERENCIAS'!J286+'[1]SABANA DE TRANSFERENCIAS'!J287+'[1]SABANA DE TRANSFERENCIAS'!J288+'[1]SABANA DE TRANSFERENCIAS'!J289+'[1]SABANA DE TRANSFERENCIAS'!P284+'[1]SABANA DE TRANSFERENCIAS'!P285+'[1]SABANA DE TRANSFERENCIAS'!P286+'[1]SABANA DE TRANSFERENCIAS'!P287+'[1]SABANA DE TRANSFERENCIAS'!P288+'[1]SABANA DE TRANSFERENCIAS'!P289+'[1]SABANA DE TRANSFERENCIAS'!Z284+'[1]SABANA DE TRANSFERENCIAS'!Z285+'[1]SABANA DE TRANSFERENCIAS'!Z286+'[1]SABANA DE TRANSFERENCIAS'!Z287+'[1]SABANA DE TRANSFERENCIAS'!Z288+'[1]SABANA DE TRANSFERENCIAS'!Z289</f>
        <v>0</v>
      </c>
      <c r="G40" s="4">
        <f>+E40+F40</f>
        <v>33553823</v>
      </c>
      <c r="H40" s="10">
        <f>+'[1]INGRESOS DEVENGADOS MENSUAL '!CQ286+'[1]INGRESOS DEVENGADOS MENSUAL '!CQ287+'[1]INGRESOS DEVENGADOS MENSUAL '!CQ288+'[1]INGRESOS DEVENGADOS MENSUAL '!CQ289+'[1]INGRESOS DEVENGADOS MENSUAL '!CQ290+'[1]INGRESOS DEVENGADOS MENSUAL '!CQ291+'[1]INGRESOS DEVENGADOS MENSUAL '!CQ322+'[1]INGRESOS DEVENGADOS MENSUAL '!CQ293</f>
        <v>32804717.719999999</v>
      </c>
      <c r="I40" s="4">
        <f>+H40</f>
        <v>32804717.719999999</v>
      </c>
      <c r="J40" s="4">
        <f>+I40-E40</f>
        <v>-749105.28000000119</v>
      </c>
    </row>
    <row r="41" spans="2:10" ht="10.5" customHeight="1" x14ac:dyDescent="0.2">
      <c r="B41" s="3"/>
      <c r="C41" s="6"/>
      <c r="D41" s="7" t="s">
        <v>40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f>+I41-E41</f>
        <v>0</v>
      </c>
    </row>
    <row r="42" spans="2:10" ht="10.5" customHeight="1" x14ac:dyDescent="0.2">
      <c r="B42" s="11"/>
      <c r="C42" s="12"/>
      <c r="D42" s="13"/>
      <c r="E42" s="4"/>
      <c r="F42" s="4"/>
      <c r="G42" s="4"/>
      <c r="H42" s="4"/>
      <c r="I42" s="4"/>
      <c r="J42" s="4"/>
    </row>
    <row r="43" spans="2:10" ht="10.5" customHeight="1" x14ac:dyDescent="0.2">
      <c r="B43" s="46" t="s">
        <v>41</v>
      </c>
      <c r="C43" s="47"/>
      <c r="D43" s="51"/>
      <c r="E43" s="14">
        <f t="shared" ref="E43:I43" si="11">+E11+E12+E13+E14+E15+E16+E17+E18+E30+E36+E37+E39</f>
        <v>965904156</v>
      </c>
      <c r="F43" s="14">
        <f>+F11+F12+F13+F14+F15+F16+F17+F18+F30+F36+F37+F39</f>
        <v>800000</v>
      </c>
      <c r="G43" s="14">
        <f t="shared" si="11"/>
        <v>966704156</v>
      </c>
      <c r="H43" s="14">
        <f t="shared" si="11"/>
        <v>906935456.53799987</v>
      </c>
      <c r="I43" s="14">
        <f t="shared" si="11"/>
        <v>906935456.53799987</v>
      </c>
      <c r="J43" s="14">
        <f>+I43-E43</f>
        <v>-58968699.462000132</v>
      </c>
    </row>
    <row r="44" spans="2:10" ht="10.5" customHeight="1" x14ac:dyDescent="0.2">
      <c r="B44" s="46" t="s">
        <v>42</v>
      </c>
      <c r="C44" s="47"/>
      <c r="D44" s="51"/>
      <c r="E44" s="15"/>
      <c r="F44" s="15"/>
      <c r="G44" s="15"/>
      <c r="H44" s="15"/>
      <c r="I44" s="20"/>
      <c r="J44" s="20"/>
    </row>
    <row r="45" spans="2:10" ht="10.5" customHeight="1" x14ac:dyDescent="0.2">
      <c r="B45" s="11"/>
      <c r="C45" s="12"/>
      <c r="D45" s="13"/>
      <c r="E45" s="4"/>
      <c r="F45" s="4"/>
      <c r="G45" s="4"/>
      <c r="H45" s="4"/>
      <c r="I45" s="4"/>
      <c r="J45" s="4"/>
    </row>
    <row r="46" spans="2:10" ht="10.5" customHeight="1" x14ac:dyDescent="0.2">
      <c r="B46" s="46" t="s">
        <v>43</v>
      </c>
      <c r="C46" s="47"/>
      <c r="D46" s="51"/>
      <c r="E46" s="4"/>
      <c r="F46" s="4"/>
      <c r="G46" s="4"/>
      <c r="H46" s="4"/>
      <c r="I46" s="4"/>
      <c r="J46" s="4"/>
    </row>
    <row r="47" spans="2:10" ht="10.5" customHeight="1" x14ac:dyDescent="0.2">
      <c r="B47" s="3"/>
      <c r="C47" s="49" t="s">
        <v>44</v>
      </c>
      <c r="D47" s="50"/>
      <c r="E47" s="4">
        <f>SUM(E48:E55)</f>
        <v>152462350</v>
      </c>
      <c r="F47" s="4">
        <f>SUM(F48:F55)</f>
        <v>6667153</v>
      </c>
      <c r="G47" s="4">
        <f>SUM(G48:G55)</f>
        <v>159129503</v>
      </c>
      <c r="H47" s="4">
        <f>SUM(H48:H55)</f>
        <v>159129503</v>
      </c>
      <c r="I47" s="4">
        <f>SUM(I48:I55)</f>
        <v>159129503</v>
      </c>
      <c r="J47" s="4">
        <f>+J50+J51</f>
        <v>6667153</v>
      </c>
    </row>
    <row r="48" spans="2:10" ht="10.5" customHeight="1" x14ac:dyDescent="0.2">
      <c r="B48" s="3"/>
      <c r="C48" s="6"/>
      <c r="D48" s="7" t="s">
        <v>45</v>
      </c>
      <c r="E48" s="4"/>
      <c r="F48" s="4"/>
      <c r="G48" s="4"/>
      <c r="H48" s="4"/>
      <c r="I48" s="4"/>
      <c r="J48" s="4"/>
    </row>
    <row r="49" spans="2:10" ht="10.5" customHeight="1" x14ac:dyDescent="0.2">
      <c r="B49" s="3"/>
      <c r="C49" s="6"/>
      <c r="D49" s="7" t="s">
        <v>46</v>
      </c>
      <c r="E49" s="4"/>
      <c r="F49" s="4"/>
      <c r="G49" s="4"/>
      <c r="H49" s="4"/>
      <c r="I49" s="4"/>
      <c r="J49" s="4"/>
    </row>
    <row r="50" spans="2:10" ht="10.5" customHeight="1" x14ac:dyDescent="0.2">
      <c r="B50" s="3"/>
      <c r="C50" s="6"/>
      <c r="D50" s="7" t="s">
        <v>47</v>
      </c>
      <c r="E50" s="4">
        <f>+'[1]INGRESOS DEVENGADOS MENSUAL '!E296</f>
        <v>38651230</v>
      </c>
      <c r="F50" s="4">
        <f>+'[1]SABANA DE TRANSFERENCIAS'!J294+'[1]SABANA DE TRANSFERENCIAS'!P294+'[1]SABANA DE TRANSFERENCIAS'!Z294</f>
        <v>-694169</v>
      </c>
      <c r="G50" s="4">
        <f>+E50+F50</f>
        <v>37957061</v>
      </c>
      <c r="H50" s="4">
        <f>+'[1]INGRESOS DEVENGADOS MENSUAL '!CQ296</f>
        <v>37957061</v>
      </c>
      <c r="I50" s="4">
        <f>+H50</f>
        <v>37957061</v>
      </c>
      <c r="J50" s="4">
        <f>+I50-E50</f>
        <v>-694169</v>
      </c>
    </row>
    <row r="51" spans="2:10" ht="10.5" customHeight="1" x14ac:dyDescent="0.2">
      <c r="B51" s="3"/>
      <c r="C51" s="6"/>
      <c r="D51" s="7" t="s">
        <v>48</v>
      </c>
      <c r="E51" s="4">
        <f>+'[1]INGRESOS DEVENGADOS MENSUAL '!E295</f>
        <v>113811120</v>
      </c>
      <c r="F51" s="4">
        <f>+'[1]SABANA DE TRANSFERENCIAS'!J293+'[1]SABANA DE TRANSFERENCIAS'!P293+'[1]SABANA DE TRANSFERENCIAS'!Z293</f>
        <v>7361322</v>
      </c>
      <c r="G51" s="4">
        <f>+E51+F51</f>
        <v>121172442</v>
      </c>
      <c r="H51" s="4">
        <f>+'[1]INGRESOS DEVENGADOS MENSUAL '!CQ295</f>
        <v>121172442</v>
      </c>
      <c r="I51" s="4">
        <f>+H51</f>
        <v>121172442</v>
      </c>
      <c r="J51" s="4">
        <f>+I51-E51</f>
        <v>7361322</v>
      </c>
    </row>
    <row r="52" spans="2:10" ht="10.5" customHeight="1" x14ac:dyDescent="0.2">
      <c r="B52" s="3"/>
      <c r="C52" s="6"/>
      <c r="D52" s="7" t="s">
        <v>49</v>
      </c>
      <c r="E52" s="4"/>
      <c r="F52" s="4"/>
      <c r="G52" s="4"/>
      <c r="H52" s="4"/>
      <c r="I52" s="4"/>
      <c r="J52" s="4"/>
    </row>
    <row r="53" spans="2:10" ht="10.5" customHeight="1" x14ac:dyDescent="0.2">
      <c r="B53" s="3"/>
      <c r="C53" s="6"/>
      <c r="D53" s="7" t="s">
        <v>50</v>
      </c>
      <c r="E53" s="4"/>
      <c r="F53" s="4"/>
      <c r="G53" s="4"/>
      <c r="H53" s="4"/>
      <c r="I53" s="4"/>
      <c r="J53" s="4"/>
    </row>
    <row r="54" spans="2:10" ht="10.5" customHeight="1" x14ac:dyDescent="0.2">
      <c r="B54" s="3"/>
      <c r="C54" s="6"/>
      <c r="D54" s="7" t="s">
        <v>51</v>
      </c>
      <c r="E54" s="10"/>
      <c r="F54" s="4"/>
      <c r="G54" s="4"/>
      <c r="H54" s="4"/>
      <c r="I54" s="4"/>
      <c r="J54" s="4"/>
    </row>
    <row r="55" spans="2:10" ht="10.5" customHeight="1" x14ac:dyDescent="0.2">
      <c r="B55" s="3"/>
      <c r="C55" s="6"/>
      <c r="D55" s="21" t="s">
        <v>52</v>
      </c>
      <c r="E55" s="4"/>
      <c r="F55" s="4"/>
      <c r="G55" s="4"/>
      <c r="H55" s="4"/>
      <c r="I55" s="4"/>
      <c r="J55" s="4"/>
    </row>
    <row r="56" spans="2:10" ht="10.5" customHeight="1" x14ac:dyDescent="0.2">
      <c r="B56" s="3"/>
      <c r="C56" s="49" t="s">
        <v>53</v>
      </c>
      <c r="D56" s="50"/>
      <c r="E56" s="4">
        <f>SUM(E57:E60)</f>
        <v>0</v>
      </c>
      <c r="F56" s="4">
        <f>SUM(F57:F60)</f>
        <v>88185341.260000005</v>
      </c>
      <c r="G56" s="4">
        <f>SUM(G57:G60)</f>
        <v>88185341.260000005</v>
      </c>
      <c r="H56" s="4">
        <f>SUM(H57:H60)</f>
        <v>88185341.270000011</v>
      </c>
      <c r="I56" s="4">
        <f>+H56</f>
        <v>88185341.270000011</v>
      </c>
      <c r="J56" s="4">
        <f>+I56-E56</f>
        <v>88185341.270000011</v>
      </c>
    </row>
    <row r="57" spans="2:10" ht="10.5" customHeight="1" x14ac:dyDescent="0.2">
      <c r="B57" s="3"/>
      <c r="C57" s="6"/>
      <c r="D57" s="7" t="s">
        <v>54</v>
      </c>
      <c r="E57" s="4"/>
      <c r="F57" s="4"/>
      <c r="G57" s="4"/>
      <c r="H57" s="4"/>
      <c r="I57" s="4" t="s">
        <v>79</v>
      </c>
      <c r="J57" s="4"/>
    </row>
    <row r="58" spans="2:10" ht="10.5" customHeight="1" x14ac:dyDescent="0.2">
      <c r="B58" s="3"/>
      <c r="C58" s="6"/>
      <c r="D58" s="7" t="s">
        <v>55</v>
      </c>
      <c r="E58" s="4"/>
      <c r="F58" s="4"/>
      <c r="G58" s="4"/>
      <c r="H58" s="4"/>
      <c r="I58" s="4"/>
      <c r="J58" s="4"/>
    </row>
    <row r="59" spans="2:10" ht="10.5" customHeight="1" x14ac:dyDescent="0.2">
      <c r="B59" s="3"/>
      <c r="C59" s="6"/>
      <c r="D59" s="7" t="s">
        <v>56</v>
      </c>
      <c r="E59" s="4"/>
      <c r="F59" s="4"/>
      <c r="G59" s="4"/>
      <c r="H59" s="4"/>
      <c r="I59" s="4"/>
      <c r="J59" s="4"/>
    </row>
    <row r="60" spans="2:10" ht="9.75" customHeight="1" x14ac:dyDescent="0.2">
      <c r="B60" s="3"/>
      <c r="C60" s="6"/>
      <c r="D60" s="7" t="s">
        <v>57</v>
      </c>
      <c r="E60" s="4">
        <f>+'[1]INGRESOS DEVENGADOS MENSUAL '!E299+'[1]INGRESOS DEVENGADOS MENSUAL '!E300+'[1]INGRESOS DEVENGADOS MENSUAL '!E301+'[1]INGRESOS DEVENGADOS MENSUAL '!E302+'[1]INGRESOS DEVENGADOS MENSUAL '!E303+'[1]INGRESOS DEVENGADOS MENSUAL '!E304+'[1]INGRESOS DEVENGADOS MENSUAL '!E305+'[1]INGRESOS DEVENGADOS MENSUAL '!E310</f>
        <v>0</v>
      </c>
      <c r="F60" s="4">
        <f>+'[1]SABANA DE TRANSFERENCIAS'!J297+'[1]SABANA DE TRANSFERENCIAS'!J298+'[1]SABANA DE TRANSFERENCIAS'!J299+'[1]SABANA DE TRANSFERENCIAS'!J300+'[1]SABANA DE TRANSFERENCIAS'!J301+'[1]SABANA DE TRANSFERENCIAS'!J302+'[1]SABANA DE TRANSFERENCIAS'!J303+'[1]SABANA DE TRANSFERENCIAS'!J308+'[1]SABANA DE TRANSFERENCIAS'!P297+'[1]SABANA DE TRANSFERENCIAS'!P298+'[1]SABANA DE TRANSFERENCIAS'!P299+'[1]SABANA DE TRANSFERENCIAS'!P300+'[1]SABANA DE TRANSFERENCIAS'!P301+'[1]SABANA DE TRANSFERENCIAS'!P302+'[1]SABANA DE TRANSFERENCIAS'!P303+'[1]SABANA DE TRANSFERENCIAS'!P308+'[1]SABANA DE TRANSFERENCIAS'!AH313-800000</f>
        <v>88185341.260000005</v>
      </c>
      <c r="G60" s="4">
        <f>+E60+F60</f>
        <v>88185341.260000005</v>
      </c>
      <c r="H60" s="4">
        <f>+'[1]INGRESOS DEVENGADOS MENSUAL '!CQ315-800000</f>
        <v>88185341.270000011</v>
      </c>
      <c r="I60" s="4">
        <f>+H60</f>
        <v>88185341.270000011</v>
      </c>
      <c r="J60" s="4">
        <f>+I60-E60</f>
        <v>88185341.270000011</v>
      </c>
    </row>
    <row r="61" spans="2:10" ht="10.5" customHeight="1" x14ac:dyDescent="0.2">
      <c r="B61" s="3"/>
      <c r="C61" s="49" t="s">
        <v>58</v>
      </c>
      <c r="D61" s="50"/>
      <c r="E61" s="4">
        <f>SUM(E62:E63)</f>
        <v>0</v>
      </c>
      <c r="F61" s="4">
        <f>SUM(F62:F63)</f>
        <v>0</v>
      </c>
      <c r="G61" s="4">
        <f>SUM(G62:G63)</f>
        <v>0</v>
      </c>
      <c r="H61" s="4">
        <f>SUM(H62:H63)</f>
        <v>0</v>
      </c>
      <c r="I61" s="4">
        <f>SUM(I62:I63)</f>
        <v>0</v>
      </c>
      <c r="J61" s="4">
        <f>+H61-G61</f>
        <v>0</v>
      </c>
    </row>
    <row r="62" spans="2:10" ht="10.5" customHeight="1" x14ac:dyDescent="0.2">
      <c r="B62" s="3"/>
      <c r="C62" s="6"/>
      <c r="D62" s="7" t="s">
        <v>59</v>
      </c>
      <c r="E62" s="4"/>
      <c r="F62" s="4"/>
      <c r="G62" s="4"/>
      <c r="H62" s="4"/>
      <c r="I62" s="4"/>
      <c r="J62" s="4"/>
    </row>
    <row r="63" spans="2:10" ht="10.5" customHeight="1" x14ac:dyDescent="0.2">
      <c r="B63" s="3"/>
      <c r="C63" s="6"/>
      <c r="D63" s="7" t="s">
        <v>60</v>
      </c>
      <c r="E63" s="4"/>
      <c r="F63" s="4"/>
      <c r="G63" s="4"/>
      <c r="H63" s="4"/>
      <c r="I63" s="4"/>
      <c r="J63" s="4"/>
    </row>
    <row r="64" spans="2:10" ht="23.25" customHeight="1" x14ac:dyDescent="0.2">
      <c r="B64" s="3"/>
      <c r="C64" s="54" t="s">
        <v>61</v>
      </c>
      <c r="D64" s="55"/>
      <c r="E64" s="4"/>
      <c r="F64" s="4"/>
      <c r="G64" s="4"/>
      <c r="H64" s="4"/>
      <c r="I64" s="4"/>
      <c r="J64" s="4"/>
    </row>
    <row r="65" spans="2:11" ht="10.5" customHeight="1" x14ac:dyDescent="0.2">
      <c r="B65" s="3"/>
      <c r="C65" s="49" t="s">
        <v>62</v>
      </c>
      <c r="D65" s="50"/>
      <c r="E65" s="4">
        <f>+'[1]INGRESOS DEVENGADOS MENSUAL '!E314</f>
        <v>7092900</v>
      </c>
      <c r="F65" s="4">
        <f>+'[1]SABANA DE TRANSFERENCIAS'!J312+'[1]SABANA DE TRANSFERENCIAS'!P312+'[1]SABANA DE TRANSFERENCIAS'!Z312+'[1]SABANA DE TRANSFERENCIAS'!AH312</f>
        <v>1273725</v>
      </c>
      <c r="G65" s="4">
        <f>+E65+F65</f>
        <v>8366625</v>
      </c>
      <c r="H65" s="4">
        <f>+'[1]INGRESOS DEVENGADOS MENSUAL '!CQ314</f>
        <v>8366625</v>
      </c>
      <c r="I65" s="4">
        <f>+H65</f>
        <v>8366625</v>
      </c>
      <c r="J65" s="4">
        <f>+I65-E65</f>
        <v>1273725</v>
      </c>
    </row>
    <row r="66" spans="2:11" ht="10.5" customHeight="1" x14ac:dyDescent="0.2">
      <c r="B66" s="11"/>
      <c r="C66" s="56"/>
      <c r="D66" s="57"/>
      <c r="E66" s="4"/>
      <c r="F66" s="4"/>
      <c r="G66" s="4"/>
      <c r="H66" s="4"/>
      <c r="I66" s="4"/>
      <c r="J66" s="4"/>
    </row>
    <row r="67" spans="2:11" ht="10.5" customHeight="1" x14ac:dyDescent="0.2">
      <c r="B67" s="46" t="s">
        <v>63</v>
      </c>
      <c r="C67" s="47"/>
      <c r="D67" s="51"/>
      <c r="E67" s="16">
        <f t="shared" ref="E67:J67" si="12">+E47+E56+E61+E64+E65</f>
        <v>159555250</v>
      </c>
      <c r="F67" s="16">
        <f>+F47+F56+F61+F64+F65</f>
        <v>96126219.260000005</v>
      </c>
      <c r="G67" s="16">
        <f>+G47+G56+G61+G64+G65</f>
        <v>255681469.25999999</v>
      </c>
      <c r="H67" s="16">
        <f>+H47+H56+H61+H64+H65</f>
        <v>255681469.27000001</v>
      </c>
      <c r="I67" s="16">
        <f t="shared" si="12"/>
        <v>255681469.27000001</v>
      </c>
      <c r="J67" s="17">
        <f t="shared" si="12"/>
        <v>96126219.270000011</v>
      </c>
    </row>
    <row r="68" spans="2:11" ht="10.5" customHeight="1" x14ac:dyDescent="0.2">
      <c r="B68" s="11"/>
      <c r="C68" s="56"/>
      <c r="D68" s="57"/>
      <c r="E68" s="4"/>
      <c r="F68" s="4"/>
      <c r="G68" s="4"/>
      <c r="H68" s="4"/>
      <c r="I68" s="4"/>
      <c r="J68" s="4"/>
    </row>
    <row r="69" spans="2:11" ht="10.5" customHeight="1" x14ac:dyDescent="0.2">
      <c r="B69" s="46" t="s">
        <v>64</v>
      </c>
      <c r="C69" s="47"/>
      <c r="D69" s="51"/>
      <c r="E69" s="17">
        <f>SUM(E70)</f>
        <v>0</v>
      </c>
      <c r="F69" s="17">
        <f>SUM(F70)</f>
        <v>0</v>
      </c>
      <c r="G69" s="17">
        <f>SUM(G70)</f>
        <v>0</v>
      </c>
      <c r="H69" s="17">
        <f>SUM(H70)</f>
        <v>0</v>
      </c>
      <c r="I69" s="17">
        <f>SUM(I70)</f>
        <v>0</v>
      </c>
      <c r="J69" s="17">
        <f>+H69-G69</f>
        <v>0</v>
      </c>
    </row>
    <row r="70" spans="2:11" ht="10.5" customHeight="1" x14ac:dyDescent="0.2">
      <c r="B70" s="3"/>
      <c r="C70" s="49" t="s">
        <v>65</v>
      </c>
      <c r="D70" s="50"/>
      <c r="E70" s="4"/>
      <c r="F70" s="4"/>
      <c r="G70" s="4">
        <f>+E70+F70</f>
        <v>0</v>
      </c>
      <c r="H70" s="4"/>
      <c r="I70" s="4"/>
      <c r="J70" s="4"/>
    </row>
    <row r="71" spans="2:11" ht="10.5" customHeight="1" x14ac:dyDescent="0.2">
      <c r="B71" s="11"/>
      <c r="C71" s="56"/>
      <c r="D71" s="57"/>
      <c r="E71" s="4"/>
      <c r="F71" s="4"/>
      <c r="G71" s="4"/>
      <c r="H71" s="4"/>
      <c r="I71" s="4"/>
      <c r="J71" s="4"/>
    </row>
    <row r="72" spans="2:11" ht="10.5" customHeight="1" x14ac:dyDescent="0.2">
      <c r="B72" s="46" t="s">
        <v>66</v>
      </c>
      <c r="C72" s="47"/>
      <c r="D72" s="51"/>
      <c r="E72" s="16">
        <f t="shared" ref="E72:I72" si="13">+E43+E67+E69</f>
        <v>1125459406</v>
      </c>
      <c r="F72" s="16">
        <f>+F43+F67+F69</f>
        <v>96926219.260000005</v>
      </c>
      <c r="G72" s="16">
        <f>+G43+G67+G69</f>
        <v>1222385625.26</v>
      </c>
      <c r="H72" s="16">
        <f t="shared" si="13"/>
        <v>1162616925.8079998</v>
      </c>
      <c r="I72" s="16">
        <f t="shared" si="13"/>
        <v>1162616925.8079998</v>
      </c>
      <c r="J72" s="17">
        <f>+I72-E72</f>
        <v>37157519.807999849</v>
      </c>
    </row>
    <row r="73" spans="2:11" ht="10.5" customHeight="1" x14ac:dyDescent="0.2">
      <c r="B73" s="11"/>
      <c r="C73" s="56"/>
      <c r="D73" s="57"/>
      <c r="E73" s="4"/>
      <c r="F73" s="4"/>
      <c r="G73" s="4"/>
      <c r="H73" s="4"/>
      <c r="I73" s="4"/>
      <c r="J73" s="4"/>
    </row>
    <row r="74" spans="2:11" ht="10.5" customHeight="1" x14ac:dyDescent="0.2">
      <c r="B74" s="3"/>
      <c r="C74" s="47" t="s">
        <v>67</v>
      </c>
      <c r="D74" s="51"/>
      <c r="E74" s="4"/>
      <c r="F74" s="4"/>
      <c r="G74" s="4"/>
      <c r="H74" s="4"/>
      <c r="I74" s="4"/>
      <c r="J74" s="4"/>
    </row>
    <row r="75" spans="2:11" ht="20.25" customHeight="1" x14ac:dyDescent="0.2">
      <c r="B75" s="3"/>
      <c r="C75" s="54" t="s">
        <v>68</v>
      </c>
      <c r="D75" s="55"/>
      <c r="E75" s="4"/>
      <c r="F75" s="4"/>
      <c r="G75" s="4"/>
      <c r="H75" s="4"/>
      <c r="I75" s="4"/>
      <c r="J75" s="4"/>
    </row>
    <row r="76" spans="2:11" ht="21.75" customHeight="1" x14ac:dyDescent="0.2">
      <c r="B76" s="3"/>
      <c r="C76" s="54" t="s">
        <v>69</v>
      </c>
      <c r="D76" s="55"/>
      <c r="E76" s="4"/>
      <c r="F76" s="4"/>
      <c r="G76" s="4"/>
      <c r="H76" s="4"/>
      <c r="I76" s="4"/>
      <c r="J76" s="4"/>
    </row>
    <row r="77" spans="2:11" ht="10.5" customHeight="1" x14ac:dyDescent="0.2">
      <c r="B77" s="3"/>
      <c r="C77" s="47" t="s">
        <v>70</v>
      </c>
      <c r="D77" s="51"/>
      <c r="E77" s="4"/>
      <c r="F77" s="4"/>
      <c r="G77" s="4"/>
      <c r="H77" s="4"/>
      <c r="I77" s="4"/>
      <c r="J77" s="4"/>
    </row>
    <row r="78" spans="2:11" ht="10.5" customHeight="1" thickBot="1" x14ac:dyDescent="0.25">
      <c r="B78" s="18"/>
      <c r="C78" s="52"/>
      <c r="D78" s="53"/>
      <c r="E78" s="19"/>
      <c r="F78" s="19"/>
      <c r="G78" s="19"/>
      <c r="H78" s="19"/>
      <c r="I78" s="19"/>
      <c r="J78" s="19"/>
    </row>
    <row r="80" spans="2:11" x14ac:dyDescent="0.2">
      <c r="B80" s="58" t="s">
        <v>81</v>
      </c>
      <c r="C80" s="58"/>
      <c r="D80" s="58"/>
      <c r="E80" s="58"/>
      <c r="F80" s="58"/>
      <c r="G80" s="58"/>
      <c r="H80" s="58"/>
      <c r="I80" s="58"/>
      <c r="J80" s="58"/>
      <c r="K80" s="58"/>
    </row>
    <row r="81" spans="2:10" x14ac:dyDescent="0.2">
      <c r="H81" s="24"/>
      <c r="I81" s="22"/>
    </row>
    <row r="85" spans="2:10" x14ac:dyDescent="0.2">
      <c r="B85" s="59" t="s">
        <v>71</v>
      </c>
      <c r="C85" s="59"/>
      <c r="D85" s="59"/>
      <c r="E85" s="59" t="s">
        <v>72</v>
      </c>
      <c r="F85" s="59"/>
      <c r="G85" s="59"/>
      <c r="I85" s="59" t="s">
        <v>75</v>
      </c>
      <c r="J85" s="59"/>
    </row>
    <row r="86" spans="2:10" x14ac:dyDescent="0.2">
      <c r="B86" s="59" t="s">
        <v>73</v>
      </c>
      <c r="C86" s="59"/>
      <c r="D86" s="59"/>
      <c r="E86" s="59" t="s">
        <v>74</v>
      </c>
      <c r="F86" s="59"/>
      <c r="G86" s="59"/>
      <c r="I86" s="59" t="s">
        <v>76</v>
      </c>
      <c r="J86" s="59"/>
    </row>
    <row r="87" spans="2:10" x14ac:dyDescent="0.2">
      <c r="I87" s="25"/>
      <c r="J87" s="25"/>
    </row>
  </sheetData>
  <mergeCells count="57">
    <mergeCell ref="B80:K80"/>
    <mergeCell ref="B85:D85"/>
    <mergeCell ref="E85:G85"/>
    <mergeCell ref="I85:J85"/>
    <mergeCell ref="B86:D86"/>
    <mergeCell ref="E86:G86"/>
    <mergeCell ref="I86:J86"/>
    <mergeCell ref="C78:D78"/>
    <mergeCell ref="B46:D46"/>
    <mergeCell ref="C47:D47"/>
    <mergeCell ref="C56:D56"/>
    <mergeCell ref="C61:D61"/>
    <mergeCell ref="C76:D76"/>
    <mergeCell ref="C75:D75"/>
    <mergeCell ref="C68:D68"/>
    <mergeCell ref="B69:D69"/>
    <mergeCell ref="C70:D70"/>
    <mergeCell ref="C73:D73"/>
    <mergeCell ref="C74:D74"/>
    <mergeCell ref="C64:D64"/>
    <mergeCell ref="C71:D71"/>
    <mergeCell ref="B72:D72"/>
    <mergeCell ref="C66:D66"/>
    <mergeCell ref="C77:D77"/>
    <mergeCell ref="C16:D16"/>
    <mergeCell ref="C11:D11"/>
    <mergeCell ref="C12:D12"/>
    <mergeCell ref="C65:D65"/>
    <mergeCell ref="B67:D67"/>
    <mergeCell ref="C39:D39"/>
    <mergeCell ref="C30:D30"/>
    <mergeCell ref="C36:D36"/>
    <mergeCell ref="C37:D37"/>
    <mergeCell ref="C17:D17"/>
    <mergeCell ref="B43:D43"/>
    <mergeCell ref="C18:D18"/>
    <mergeCell ref="B10:D10"/>
    <mergeCell ref="C13:D13"/>
    <mergeCell ref="C14:D14"/>
    <mergeCell ref="C15:D15"/>
    <mergeCell ref="B44:D44"/>
    <mergeCell ref="I87:J87"/>
    <mergeCell ref="B2:J2"/>
    <mergeCell ref="B3:J3"/>
    <mergeCell ref="B6:D6"/>
    <mergeCell ref="E6:I6"/>
    <mergeCell ref="J6:J8"/>
    <mergeCell ref="B7:D7"/>
    <mergeCell ref="E7:E8"/>
    <mergeCell ref="F7:F8"/>
    <mergeCell ref="G7:G8"/>
    <mergeCell ref="H7:H8"/>
    <mergeCell ref="I7:I8"/>
    <mergeCell ref="B4:J4"/>
    <mergeCell ref="B5:J5"/>
    <mergeCell ref="B8:D8"/>
    <mergeCell ref="B9:D9"/>
  </mergeCells>
  <pageMargins left="0.19685039370078741" right="0.19685039370078741" top="1.3385826771653544" bottom="0.59055118110236227" header="0.31496062992125984" footer="0.19685039370078741"/>
  <pageSetup scale="60" orientation="portrait" r:id="rId1"/>
  <headerFooter>
    <oddHeader>&amp;C&amp;G</oddHeader>
    <oddFooter>&amp;C&amp;G</oddFooter>
  </headerFooter>
  <drawing r:id="rId2"/>
  <legacy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4TO TRIM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Coordinador Cuenta Publica</cp:lastModifiedBy>
  <cp:lastPrinted>2026-04-20T17:29:55Z</cp:lastPrinted>
  <dcterms:created xsi:type="dcterms:W3CDTF">2023-04-24T22:58:18Z</dcterms:created>
  <dcterms:modified xsi:type="dcterms:W3CDTF">2026-04-20T17:30:07Z</dcterms:modified>
</cp:coreProperties>
</file>