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75" yWindow="4845" windowWidth="24615" windowHeight="8010" tabRatio="9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25725"/>
  <fileRecoveryPr repairLoad="1"/>
</workbook>
</file>

<file path=xl/calcChain.xml><?xml version="1.0" encoding="utf-8"?>
<calcChain xmlns="http://schemas.openxmlformats.org/spreadsheetml/2006/main">
  <c r="D33" i="9"/>
  <c r="D32"/>
  <c r="D31"/>
  <c r="D30"/>
  <c r="D29"/>
  <c r="D28"/>
  <c r="D26"/>
  <c r="D25"/>
  <c r="D24"/>
  <c r="D23"/>
  <c r="D22"/>
  <c r="D21"/>
  <c r="D20"/>
  <c r="D19"/>
  <c r="D18"/>
  <c r="D17"/>
  <c r="D16"/>
  <c r="D15"/>
  <c r="D14"/>
  <c r="D13"/>
  <c r="D12"/>
  <c r="D11"/>
  <c r="D27"/>
  <c r="D10"/>
  <c r="D9"/>
  <c r="D8"/>
  <c r="D7"/>
  <c r="D6"/>
  <c r="D5"/>
  <c r="D4"/>
  <c r="C5" i="8"/>
  <c r="C6"/>
  <c r="O24" i="1"/>
  <c r="O20"/>
  <c r="O38"/>
  <c r="O37"/>
  <c r="O36"/>
  <c r="O35"/>
  <c r="O34"/>
  <c r="O33"/>
  <c r="O32"/>
  <c r="O30"/>
  <c r="O29"/>
  <c r="O28"/>
  <c r="O27"/>
  <c r="O26"/>
  <c r="O25"/>
  <c r="O19"/>
  <c r="O18"/>
  <c r="O17"/>
  <c r="O16"/>
  <c r="O15"/>
  <c r="O14"/>
  <c r="O13"/>
  <c r="O12"/>
  <c r="O11"/>
  <c r="O23"/>
  <c r="O22"/>
  <c r="O21"/>
  <c r="O10"/>
  <c r="O9"/>
  <c r="O8"/>
  <c r="D6" i="8"/>
  <c r="D5"/>
  <c r="C32" l="1"/>
  <c r="D32" s="1"/>
  <c r="C33"/>
  <c r="D33" s="1"/>
  <c r="C34"/>
  <c r="D34" s="1"/>
  <c r="C7"/>
  <c r="D7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4"/>
  <c r="D4" s="1"/>
</calcChain>
</file>

<file path=xl/sharedStrings.xml><?xml version="1.0" encoding="utf-8"?>
<sst xmlns="http://schemas.openxmlformats.org/spreadsheetml/2006/main" count="894" uniqueCount="337">
  <si>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</si>
  <si>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</si>
  <si>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</si>
  <si>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</si>
  <si>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</si>
  <si>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</si>
  <si>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</si>
  <si>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</si>
  <si>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</si>
  <si>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</si>
  <si>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</si>
  <si>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</si>
  <si>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</si>
  <si>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</si>
  <si>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</si>
  <si>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</si>
  <si>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</si>
  <si>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</si>
  <si>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</si>
  <si>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</si>
  <si>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</si>
  <si>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</si>
  <si>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</si>
  <si>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</si>
  <si>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</si>
  <si>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</si>
  <si>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</si>
  <si>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</si>
  <si>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</si>
  <si>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</si>
  <si>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</si>
  <si>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</si>
  <si>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</si>
  <si>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</si>
  <si>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</si>
  <si>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</si>
  <si>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</si>
  <si>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</si>
  <si>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</si>
  <si>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</si>
  <si>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</si>
  <si>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</si>
  <si>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</si>
  <si>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</si>
  <si>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</si>
  <si>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</si>
  <si>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</si>
  <si>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</si>
  <si>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</si>
  <si>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</si>
  <si>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</si>
  <si>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</si>
  <si>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</si>
  <si>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</si>
  <si>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</si>
  <si>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</si>
  <si>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</si>
  <si>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</si>
  <si>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</si>
  <si>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</si>
  <si>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</si>
  <si>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</si>
  <si>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</si>
  <si>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</si>
  <si>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</si>
  <si>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</si>
  <si>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</si>
  <si>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</si>
  <si>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</si>
  <si>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</si>
  <si>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</si>
  <si>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</si>
  <si>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</si>
  <si>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</si>
  <si>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</si>
  <si>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</si>
  <si>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</si>
  <si>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</si>
  <si>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</si>
  <si>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</si>
  <si>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</si>
  <si>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</si>
  <si>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</si>
  <si>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</si>
  <si>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</si>
  <si>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</si>
  <si>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</si>
  <si>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</si>
  <si>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</si>
  <si>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</si>
  <si>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</si>
  <si>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</si>
  <si>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</si>
  <si>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</si>
  <si>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</si>
  <si>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</si>
  <si>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</si>
  <si>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</si>
  <si>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</si>
  <si>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</si>
  <si>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</si>
  <si>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</si>
  <si>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</si>
  <si>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</si>
  <si>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</si>
  <si>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</si>
  <si>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</si>
  <si>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</si>
  <si>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</si>
  <si>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</si>
  <si>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</si>
  <si>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</si>
  <si>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</si>
  <si>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</si>
  <si>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</si>
  <si>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</si>
  <si>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</si>
  <si>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</si>
  <si>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</si>
  <si>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</si>
  <si>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</si>
  <si>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</si>
  <si>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</si>
  <si>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</si>
  <si>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</si>
  <si>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</si>
  <si>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</si>
  <si>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</si>
  <si>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</si>
  <si>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</si>
  <si>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</si>
  <si>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</si>
  <si>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</si>
  <si>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</si>
  <si>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</si>
  <si>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</si>
  <si>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</si>
  <si>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</si>
  <si>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</si>
  <si>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</si>
  <si>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</si>
  <si>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</si>
  <si>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</si>
  <si>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</si>
  <si>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</si>
  <si>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</si>
  <si>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</si>
  <si>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</si>
  <si>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</si>
  <si>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</si>
  <si>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</si>
  <si>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</si>
  <si>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</si>
  <si>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</si>
  <si>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</si>
  <si>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</si>
  <si>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</si>
  <si>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</si>
  <si>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</si>
  <si>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</si>
  <si>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</si>
  <si>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</si>
  <si>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</si>
  <si>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</si>
  <si>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</si>
  <si>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</si>
  <si>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</si>
  <si>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</si>
  <si>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</si>
  <si>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</si>
  <si>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</si>
  <si>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</si>
  <si>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</si>
  <si>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</si>
  <si>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</si>
  <si>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</si>
  <si>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</si>
  <si>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</si>
  <si>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</si>
  <si>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</si>
  <si>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</si>
  <si>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</si>
  <si>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</si>
  <si>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</si>
  <si>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</si>
  <si>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</si>
  <si>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</si>
  <si>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</si>
  <si>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</si>
  <si>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</si>
  <si>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</si>
  <si>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</si>
  <si>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</si>
  <si>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</si>
  <si>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</si>
  <si>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</si>
  <si>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</si>
  <si>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</si>
  <si>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</si>
  <si>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</si>
  <si>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</si>
  <si>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</si>
  <si>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</si>
  <si>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</si>
  <si>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</si>
  <si>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</si>
  <si>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</si>
  <si>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</si>
  <si>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</si>
  <si>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</si>
  <si>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</si>
  <si>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</si>
  <si>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 General</t>
  </si>
  <si>
    <t>Dirección de área</t>
  </si>
  <si>
    <t>Encargado(a)</t>
  </si>
  <si>
    <t>Coordinaciones</t>
  </si>
  <si>
    <t>Coordinación de Contabilidad y Transparencia</t>
  </si>
  <si>
    <t>Coordinación de Ingresos y Egresos</t>
  </si>
  <si>
    <t>Jefatura</t>
  </si>
  <si>
    <t>Jefa de Recursos Humanos</t>
  </si>
  <si>
    <t>Jefa Admninistación de Unidades</t>
  </si>
  <si>
    <t>Cajera (o)</t>
  </si>
  <si>
    <t>Cajera Estacionamiento</t>
  </si>
  <si>
    <t>Cajera Gimnacio</t>
  </si>
  <si>
    <t>Encargado deporte Adaptado</t>
  </si>
  <si>
    <t>Promotor Deportivo</t>
  </si>
  <si>
    <t>Promotor(a) Deportivo</t>
  </si>
  <si>
    <t>Jefe de Mantenimiento</t>
  </si>
  <si>
    <t>Tecnico de Mantenimiento</t>
  </si>
  <si>
    <t>Mantenimiento General</t>
  </si>
  <si>
    <t>Comunicación  Social y Mercadotenia</t>
  </si>
  <si>
    <t>Administración</t>
  </si>
  <si>
    <t>Cajera (o)  Gimnacio</t>
  </si>
  <si>
    <t>Promoción Deportiva</t>
  </si>
  <si>
    <t>Conservaciones de Unidades</t>
  </si>
  <si>
    <t>Contreras</t>
  </si>
  <si>
    <t xml:space="preserve">Norma Claudia </t>
  </si>
  <si>
    <t>Lopez</t>
  </si>
  <si>
    <t>Ramirez</t>
  </si>
  <si>
    <t>Arellano</t>
  </si>
  <si>
    <t>Guadalupe Elizabeth</t>
  </si>
  <si>
    <t>Cortez</t>
  </si>
  <si>
    <t>Martinez</t>
  </si>
  <si>
    <t>Sandra Isabel</t>
  </si>
  <si>
    <t>Santillan</t>
  </si>
  <si>
    <t>Iribe</t>
  </si>
  <si>
    <t>Rodriguez</t>
  </si>
  <si>
    <t>Garcia</t>
  </si>
  <si>
    <t>Gonzalez</t>
  </si>
  <si>
    <t>Tania Patricia</t>
  </si>
  <si>
    <t>Camargo</t>
  </si>
  <si>
    <t>Perez</t>
  </si>
  <si>
    <t xml:space="preserve">Guadalupe Blas </t>
  </si>
  <si>
    <t>Esquivel</t>
  </si>
  <si>
    <t>Sandoval</t>
  </si>
  <si>
    <t>Rivera</t>
  </si>
  <si>
    <t>Torres</t>
  </si>
  <si>
    <t>Pesos Mexicanos</t>
  </si>
  <si>
    <t>Gratifiación de Fin de Año</t>
  </si>
  <si>
    <t xml:space="preserve">Pesos Mexicanos </t>
  </si>
  <si>
    <t>Anual</t>
  </si>
  <si>
    <t>Prima Vacacional</t>
  </si>
  <si>
    <t>Instituto Municipal del Deporte de Playas de Rosarito (IMDER)</t>
  </si>
  <si>
    <t>Jimenez</t>
  </si>
  <si>
    <t>Brian David</t>
  </si>
  <si>
    <t>Garrido</t>
  </si>
  <si>
    <t>Carrion</t>
  </si>
  <si>
    <t>Iris del Carmen</t>
  </si>
  <si>
    <t xml:space="preserve">Grecia Juliette </t>
  </si>
  <si>
    <t>Peraza</t>
  </si>
  <si>
    <t>Georgina</t>
  </si>
  <si>
    <t>Pedroza</t>
  </si>
  <si>
    <t>Karina</t>
  </si>
  <si>
    <t>Ortega</t>
  </si>
  <si>
    <t>Aleyda Lizeth</t>
  </si>
  <si>
    <t>Medero</t>
  </si>
  <si>
    <t>Carmona</t>
  </si>
  <si>
    <t>Francisco Xavier</t>
  </si>
  <si>
    <t xml:space="preserve">Carrasco </t>
  </si>
  <si>
    <t>Beltran</t>
  </si>
  <si>
    <t>Guillermo Efrain</t>
  </si>
  <si>
    <t>Salceda</t>
  </si>
  <si>
    <t>Ibarra</t>
  </si>
  <si>
    <t>Osman Edgardo</t>
  </si>
  <si>
    <t>Quiñonez</t>
  </si>
  <si>
    <t>Encargado deporte Popular</t>
  </si>
  <si>
    <t>Encargado(a)  deporte Popular</t>
  </si>
  <si>
    <t>Encargado(a)  deporte Escolar y Asociado</t>
  </si>
  <si>
    <t>Encargado(a)  deporte Adaptado</t>
  </si>
  <si>
    <t>Felipe de Jesus</t>
  </si>
  <si>
    <t>Jacobo</t>
  </si>
  <si>
    <t>Kevin Jesus</t>
  </si>
  <si>
    <t xml:space="preserve">Cecilio </t>
  </si>
  <si>
    <t>Bvargas</t>
  </si>
  <si>
    <t xml:space="preserve">Jesus   </t>
  </si>
  <si>
    <t xml:space="preserve">Terrazas </t>
  </si>
  <si>
    <t>Juan Carlos</t>
  </si>
  <si>
    <t>Candelario</t>
  </si>
  <si>
    <t>Hernandez</t>
  </si>
  <si>
    <t>Estrellita Esmeralda</t>
  </si>
  <si>
    <t xml:space="preserve">Felipe   </t>
  </si>
  <si>
    <t>Quintana</t>
  </si>
  <si>
    <t>Ortiz</t>
  </si>
  <si>
    <t>Hilda Genoveva</t>
  </si>
  <si>
    <t xml:space="preserve">Vindiola </t>
  </si>
  <si>
    <t>Machado</t>
  </si>
  <si>
    <t>Jose Angel</t>
  </si>
  <si>
    <t>Gomez</t>
  </si>
  <si>
    <t>Cristhian Miguel</t>
  </si>
  <si>
    <t>Juarez</t>
  </si>
  <si>
    <t>Encargado(a) B</t>
  </si>
  <si>
    <t>Primer Trimestre, Se Registra Nomina  No.6,  10 AL 23 marzo 2025</t>
  </si>
  <si>
    <t>Secretario(a)</t>
  </si>
  <si>
    <t>Secretaria Ejecutivo B</t>
  </si>
  <si>
    <t>Asistente de Dirección</t>
  </si>
  <si>
    <t>Rodolfo</t>
  </si>
  <si>
    <t>lopez</t>
  </si>
  <si>
    <t>Michel</t>
  </si>
  <si>
    <t xml:space="preserve">Cajera </t>
  </si>
  <si>
    <t>Sergio Francisco</t>
  </si>
  <si>
    <t>D. Vilac</t>
  </si>
  <si>
    <t>subdirector B</t>
  </si>
  <si>
    <t>Subdirección Técnica</t>
  </si>
  <si>
    <t>Pineda</t>
  </si>
  <si>
    <t>Encargado deporte Escolar</t>
  </si>
  <si>
    <t>Subdirección Operativa</t>
  </si>
  <si>
    <t>Victor Guadalupe</t>
  </si>
  <si>
    <t>Madrigal</t>
  </si>
  <si>
    <t>Gutierrez</t>
  </si>
  <si>
    <t>Osiris Guadalupe</t>
  </si>
  <si>
    <t>Arias</t>
  </si>
  <si>
    <t xml:space="preserve">kevin   </t>
  </si>
  <si>
    <t>Gustavo Jahir</t>
  </si>
  <si>
    <t xml:space="preserve">Ramirez </t>
  </si>
  <si>
    <t>Robles</t>
  </si>
  <si>
    <t>Carlos Augusto</t>
  </si>
  <si>
    <t>Cervantes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</si>
</sst>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14" fontId="0" fillId="0" borderId="0" xfId="0" applyNumberFormat="1"/>
    <xf numFmtId="0" fontId="0" fillId="3" borderId="0" xfId="0" applyFill="1"/>
    <xf numFmtId="0" fontId="0" fillId="3" borderId="0" xfId="0" applyFont="1" applyFill="1" applyBorder="1"/>
    <xf numFmtId="0" fontId="0" fillId="3" borderId="0" xfId="0" applyFont="1" applyFill="1" applyBorder="1" applyAlignment="1">
      <alignment wrapText="1"/>
    </xf>
    <xf numFmtId="0" fontId="0" fillId="3" borderId="0" xfId="0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0" fillId="3" borderId="0" xfId="0" applyFont="1" applyFill="1"/>
    <xf numFmtId="0" fontId="0" fillId="3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43" fontId="0" fillId="0" borderId="0" xfId="1" applyFont="1"/>
    <xf numFmtId="2" fontId="0" fillId="0" borderId="0" xfId="0" applyNumberFormat="1"/>
    <xf numFmtId="0" fontId="0" fillId="0" borderId="0" xfId="0"/>
    <xf numFmtId="0" fontId="0" fillId="0" borderId="0" xfId="0" applyFont="1" applyFill="1"/>
    <xf numFmtId="0" fontId="0" fillId="0" borderId="0" xfId="0" applyFill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/>
    <xf numFmtId="0" fontId="0" fillId="3" borderId="0" xfId="0" applyFill="1" applyBorder="1" applyAlignment="1">
      <alignment horizontal="left" vertical="center" wrapText="1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38"/>
  <sheetViews>
    <sheetView tabSelected="1" topLeftCell="A2" workbookViewId="0">
      <selection activeCell="D25" sqref="D25"/>
    </sheetView>
  </sheetViews>
  <sheetFormatPr baseColWidth="10" defaultColWidth="9.140625" defaultRowHeight="15"/>
  <cols>
    <col min="1" max="1" width="8" bestFit="1" customWidth="1"/>
    <col min="2" max="2" width="12.5703125" customWidth="1"/>
    <col min="3" max="3" width="14.85546875" customWidth="1"/>
    <col min="4" max="4" width="21.42578125" customWidth="1"/>
    <col min="5" max="5" width="18.7109375" customWidth="1"/>
    <col min="6" max="6" width="45.140625" customWidth="1"/>
    <col min="7" max="7" width="46.5703125" customWidth="1"/>
    <col min="8" max="8" width="26.7109375" bestFit="1" customWidth="1"/>
    <col min="9" max="9" width="19.28515625" bestFit="1" customWidth="1"/>
    <col min="10" max="10" width="13.5703125" bestFit="1" customWidth="1"/>
    <col min="11" max="11" width="15.42578125" bestFit="1" customWidth="1"/>
    <col min="12" max="12" width="15" customWidth="1"/>
    <col min="13" max="13" width="25.85546875" customWidth="1"/>
    <col min="14" max="14" width="26.5703125" customWidth="1"/>
    <col min="15" max="15" width="13.42578125" customWidth="1"/>
    <col min="16" max="16" width="26.140625" customWidth="1"/>
    <col min="17" max="17" width="18" customWidth="1"/>
    <col min="18" max="18" width="14.42578125" customWidth="1"/>
    <col min="19" max="19" width="18" customWidth="1"/>
    <col min="20" max="20" width="20" customWidth="1"/>
    <col min="21" max="21" width="19" customWidth="1"/>
    <col min="22" max="22" width="15" customWidth="1"/>
    <col min="23" max="23" width="12.140625" customWidth="1"/>
    <col min="24" max="24" width="16.7109375" customWidth="1"/>
    <col min="25" max="25" width="15.42578125" customWidth="1"/>
    <col min="26" max="26" width="12.7109375" customWidth="1"/>
    <col min="27" max="27" width="13.5703125" customWidth="1"/>
    <col min="28" max="28" width="17.7109375" customWidth="1"/>
    <col min="29" max="29" width="8.28515625" customWidth="1"/>
    <col min="30" max="30" width="58.140625" customWidth="1"/>
    <col min="31" max="31" width="13.85546875" customWidth="1"/>
    <col min="32" max="32" width="66.140625" bestFit="1" customWidth="1"/>
  </cols>
  <sheetData>
    <row r="1" spans="1:32" hidden="1">
      <c r="A1" t="s">
        <v>0</v>
      </c>
    </row>
    <row r="2" spans="1:32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32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29" t="s">
        <v>47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ht="76.5" customHeight="1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>
      <c r="A8" s="3">
        <v>2025</v>
      </c>
      <c r="B8" s="4">
        <v>45658</v>
      </c>
      <c r="C8" s="5">
        <v>45747</v>
      </c>
      <c r="D8" t="s">
        <v>88</v>
      </c>
      <c r="E8" t="s">
        <v>212</v>
      </c>
      <c r="F8" s="3" t="s">
        <v>213</v>
      </c>
      <c r="G8" s="3" t="s">
        <v>213</v>
      </c>
      <c r="H8" s="13" t="s">
        <v>212</v>
      </c>
      <c r="I8" s="16" t="s">
        <v>277</v>
      </c>
      <c r="J8" s="15" t="s">
        <v>278</v>
      </c>
      <c r="K8" s="15" t="s">
        <v>279</v>
      </c>
      <c r="L8" t="s">
        <v>91</v>
      </c>
      <c r="M8" s="3">
        <v>36000</v>
      </c>
      <c r="N8" s="3" t="s">
        <v>257</v>
      </c>
      <c r="O8" s="3">
        <f>+M8-6124.49+672+672</f>
        <v>31219.510000000002</v>
      </c>
      <c r="P8" s="3" t="s">
        <v>257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3" t="s">
        <v>262</v>
      </c>
      <c r="AE8" s="5">
        <v>45747</v>
      </c>
      <c r="AF8" s="21" t="s">
        <v>311</v>
      </c>
    </row>
    <row r="9" spans="1:32">
      <c r="A9" s="3">
        <v>2025</v>
      </c>
      <c r="B9" s="4">
        <v>45658</v>
      </c>
      <c r="C9" s="5">
        <v>45747</v>
      </c>
      <c r="D9" t="s">
        <v>88</v>
      </c>
      <c r="E9" s="6" t="s">
        <v>214</v>
      </c>
      <c r="F9" s="6" t="s">
        <v>310</v>
      </c>
      <c r="G9" s="3" t="s">
        <v>230</v>
      </c>
      <c r="H9" s="13" t="s">
        <v>212</v>
      </c>
      <c r="I9" s="16" t="s">
        <v>264</v>
      </c>
      <c r="J9" s="15" t="s">
        <v>265</v>
      </c>
      <c r="K9" s="15" t="s">
        <v>266</v>
      </c>
      <c r="L9" t="s">
        <v>91</v>
      </c>
      <c r="M9" s="3">
        <v>13900</v>
      </c>
      <c r="N9" s="3" t="s">
        <v>257</v>
      </c>
      <c r="O9" s="3">
        <f>+M9-1355.65-259.47-259.47</f>
        <v>12025.410000000002</v>
      </c>
      <c r="P9" s="3" t="s">
        <v>257</v>
      </c>
      <c r="Q9">
        <v>1</v>
      </c>
      <c r="R9">
        <v>1</v>
      </c>
      <c r="S9">
        <v>1</v>
      </c>
      <c r="T9">
        <v>1</v>
      </c>
      <c r="U9">
        <v>2</v>
      </c>
      <c r="V9">
        <v>2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 s="3" t="s">
        <v>262</v>
      </c>
      <c r="AE9" s="5">
        <v>45747</v>
      </c>
      <c r="AF9" s="21" t="s">
        <v>311</v>
      </c>
    </row>
    <row r="10" spans="1:32" s="26" customFormat="1">
      <c r="A10" s="3">
        <v>2025</v>
      </c>
      <c r="B10" s="4">
        <v>45658</v>
      </c>
      <c r="C10" s="5">
        <v>45747</v>
      </c>
      <c r="D10" s="26" t="s">
        <v>88</v>
      </c>
      <c r="E10" s="6" t="s">
        <v>312</v>
      </c>
      <c r="F10" s="6" t="s">
        <v>313</v>
      </c>
      <c r="G10" s="26" t="s">
        <v>314</v>
      </c>
      <c r="H10" s="13" t="s">
        <v>212</v>
      </c>
      <c r="I10" s="16" t="s">
        <v>315</v>
      </c>
      <c r="J10" s="15" t="s">
        <v>316</v>
      </c>
      <c r="K10" s="15" t="s">
        <v>317</v>
      </c>
      <c r="L10" s="26" t="s">
        <v>91</v>
      </c>
      <c r="M10" s="3">
        <v>13900</v>
      </c>
      <c r="N10" s="3" t="s">
        <v>257</v>
      </c>
      <c r="O10" s="3">
        <f>+M10-1355.65-259.47-259.47</f>
        <v>12025.410000000002</v>
      </c>
      <c r="P10" s="3" t="s">
        <v>257</v>
      </c>
      <c r="Q10" s="26">
        <v>1</v>
      </c>
      <c r="R10" s="26">
        <v>1</v>
      </c>
      <c r="S10" s="26">
        <v>1</v>
      </c>
      <c r="T10" s="26">
        <v>1</v>
      </c>
      <c r="U10" s="27">
        <v>3</v>
      </c>
      <c r="V10" s="27">
        <v>3</v>
      </c>
      <c r="W10" s="26">
        <v>1</v>
      </c>
      <c r="X10" s="26">
        <v>1</v>
      </c>
      <c r="Y10" s="26">
        <v>1</v>
      </c>
      <c r="Z10" s="26">
        <v>1</v>
      </c>
      <c r="AA10" s="26">
        <v>1</v>
      </c>
      <c r="AB10" s="26">
        <v>1</v>
      </c>
      <c r="AC10" s="26">
        <v>1</v>
      </c>
      <c r="AD10" s="3" t="s">
        <v>262</v>
      </c>
      <c r="AE10" s="5">
        <v>45747</v>
      </c>
      <c r="AF10" s="21" t="s">
        <v>311</v>
      </c>
    </row>
    <row r="11" spans="1:32">
      <c r="A11" s="3">
        <v>2025</v>
      </c>
      <c r="B11" s="4">
        <v>45658</v>
      </c>
      <c r="C11" s="5">
        <v>45747</v>
      </c>
      <c r="D11" t="s">
        <v>88</v>
      </c>
      <c r="E11" s="7" t="s">
        <v>215</v>
      </c>
      <c r="F11" s="9" t="s">
        <v>216</v>
      </c>
      <c r="G11" s="8" t="s">
        <v>216</v>
      </c>
      <c r="H11" s="13" t="s">
        <v>231</v>
      </c>
      <c r="I11" s="13" t="s">
        <v>236</v>
      </c>
      <c r="J11" s="14" t="s">
        <v>237</v>
      </c>
      <c r="K11" s="14" t="s">
        <v>238</v>
      </c>
      <c r="L11" t="s">
        <v>92</v>
      </c>
      <c r="M11" s="3">
        <v>19500</v>
      </c>
      <c r="N11" s="3" t="s">
        <v>257</v>
      </c>
      <c r="O11" s="20">
        <f>+M11-2497.19-364-364</f>
        <v>16274.810000000001</v>
      </c>
      <c r="P11" s="3" t="s">
        <v>257</v>
      </c>
      <c r="Q11">
        <v>1</v>
      </c>
      <c r="R11">
        <v>1</v>
      </c>
      <c r="S11">
        <v>1</v>
      </c>
      <c r="T11">
        <v>1</v>
      </c>
      <c r="U11" s="27">
        <v>4</v>
      </c>
      <c r="V11" s="27">
        <v>4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 s="3" t="s">
        <v>262</v>
      </c>
      <c r="AE11" s="5">
        <v>45747</v>
      </c>
      <c r="AF11" s="21" t="s">
        <v>311</v>
      </c>
    </row>
    <row r="12" spans="1:32">
      <c r="A12" s="3">
        <v>2025</v>
      </c>
      <c r="B12" s="4">
        <v>45658</v>
      </c>
      <c r="C12" s="5">
        <v>45747</v>
      </c>
      <c r="D12" t="s">
        <v>88</v>
      </c>
      <c r="E12" s="7" t="s">
        <v>215</v>
      </c>
      <c r="F12" s="9" t="s">
        <v>217</v>
      </c>
      <c r="G12" s="9" t="s">
        <v>217</v>
      </c>
      <c r="H12" s="13" t="s">
        <v>231</v>
      </c>
      <c r="I12" s="13" t="s">
        <v>240</v>
      </c>
      <c r="J12" s="14" t="s">
        <v>241</v>
      </c>
      <c r="K12" s="14" t="s">
        <v>242</v>
      </c>
      <c r="L12" s="24" t="s">
        <v>92</v>
      </c>
      <c r="M12" s="3">
        <v>19500</v>
      </c>
      <c r="N12" s="3" t="s">
        <v>257</v>
      </c>
      <c r="O12" s="20">
        <f>+M12-2497.19-364-364</f>
        <v>16274.810000000001</v>
      </c>
      <c r="P12" s="3" t="s">
        <v>257</v>
      </c>
      <c r="Q12">
        <v>1</v>
      </c>
      <c r="R12">
        <v>1</v>
      </c>
      <c r="S12">
        <v>1</v>
      </c>
      <c r="T12">
        <v>1</v>
      </c>
      <c r="U12" s="27">
        <v>5</v>
      </c>
      <c r="V12" s="27">
        <v>5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 s="3" t="s">
        <v>262</v>
      </c>
      <c r="AE12" s="5">
        <v>45747</v>
      </c>
      <c r="AF12" s="21" t="s">
        <v>311</v>
      </c>
    </row>
    <row r="13" spans="1:32">
      <c r="A13" s="3">
        <v>2025</v>
      </c>
      <c r="B13" s="4">
        <v>45658</v>
      </c>
      <c r="C13" s="5">
        <v>45747</v>
      </c>
      <c r="D13" t="s">
        <v>88</v>
      </c>
      <c r="E13" s="3" t="s">
        <v>218</v>
      </c>
      <c r="F13" s="10" t="s">
        <v>219</v>
      </c>
      <c r="G13" s="10" t="s">
        <v>219</v>
      </c>
      <c r="H13" s="13" t="s">
        <v>231</v>
      </c>
      <c r="I13" s="16" t="s">
        <v>267</v>
      </c>
      <c r="J13" s="15" t="s">
        <v>235</v>
      </c>
      <c r="K13" s="15" t="s">
        <v>256</v>
      </c>
      <c r="L13" t="s">
        <v>92</v>
      </c>
      <c r="M13" s="3">
        <v>17500</v>
      </c>
      <c r="N13" s="3" t="s">
        <v>257</v>
      </c>
      <c r="O13" s="20">
        <f>+M13-2069.99-629.67-326.67</f>
        <v>14473.67</v>
      </c>
      <c r="P13" s="3" t="s">
        <v>257</v>
      </c>
      <c r="Q13">
        <v>1</v>
      </c>
      <c r="R13">
        <v>1</v>
      </c>
      <c r="S13">
        <v>1</v>
      </c>
      <c r="T13">
        <v>1</v>
      </c>
      <c r="U13" s="27">
        <v>6</v>
      </c>
      <c r="V13" s="27">
        <v>6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 s="3" t="s">
        <v>262</v>
      </c>
      <c r="AE13" s="5">
        <v>45747</v>
      </c>
      <c r="AF13" s="21" t="s">
        <v>311</v>
      </c>
    </row>
    <row r="14" spans="1:32">
      <c r="A14" s="3">
        <v>2025</v>
      </c>
      <c r="B14" s="4">
        <v>45658</v>
      </c>
      <c r="C14" s="5">
        <v>45747</v>
      </c>
      <c r="D14" t="s">
        <v>88</v>
      </c>
      <c r="E14" s="3" t="s">
        <v>218</v>
      </c>
      <c r="F14" s="10" t="s">
        <v>220</v>
      </c>
      <c r="G14" s="10" t="s">
        <v>220</v>
      </c>
      <c r="H14" s="13" t="s">
        <v>231</v>
      </c>
      <c r="I14" s="16" t="s">
        <v>268</v>
      </c>
      <c r="J14" s="15" t="s">
        <v>255</v>
      </c>
      <c r="K14" s="15" t="s">
        <v>269</v>
      </c>
      <c r="L14" t="s">
        <v>92</v>
      </c>
      <c r="M14" s="3">
        <v>17500</v>
      </c>
      <c r="N14" s="3" t="s">
        <v>257</v>
      </c>
      <c r="O14" s="20">
        <f>+M14-2069.99-629.67-326.67</f>
        <v>14473.67</v>
      </c>
      <c r="P14" s="3" t="s">
        <v>257</v>
      </c>
      <c r="Q14">
        <v>1</v>
      </c>
      <c r="R14">
        <v>1</v>
      </c>
      <c r="S14">
        <v>1</v>
      </c>
      <c r="T14">
        <v>1</v>
      </c>
      <c r="U14" s="27">
        <v>7</v>
      </c>
      <c r="V14" s="27">
        <v>7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 s="3" t="s">
        <v>262</v>
      </c>
      <c r="AE14" s="5">
        <v>45747</v>
      </c>
      <c r="AF14" s="21" t="s">
        <v>311</v>
      </c>
    </row>
    <row r="15" spans="1:32">
      <c r="A15" s="3">
        <v>2025</v>
      </c>
      <c r="B15" s="4">
        <v>45658</v>
      </c>
      <c r="C15" s="5">
        <v>45747</v>
      </c>
      <c r="D15" t="s">
        <v>88</v>
      </c>
      <c r="E15" t="s">
        <v>221</v>
      </c>
      <c r="F15" s="11" t="s">
        <v>222</v>
      </c>
      <c r="G15" s="11" t="s">
        <v>222</v>
      </c>
      <c r="H15" s="13" t="s">
        <v>231</v>
      </c>
      <c r="I15" s="13" t="s">
        <v>243</v>
      </c>
      <c r="J15" s="14" t="s">
        <v>244</v>
      </c>
      <c r="K15" s="14" t="s">
        <v>245</v>
      </c>
      <c r="L15" t="s">
        <v>92</v>
      </c>
      <c r="M15" s="3">
        <v>13000</v>
      </c>
      <c r="N15" s="3" t="s">
        <v>257</v>
      </c>
      <c r="O15" s="20">
        <f>+M15-1194.37-242.67-242.67</f>
        <v>11320.29</v>
      </c>
      <c r="P15" s="3" t="s">
        <v>257</v>
      </c>
      <c r="Q15">
        <v>1</v>
      </c>
      <c r="R15">
        <v>1</v>
      </c>
      <c r="S15">
        <v>1</v>
      </c>
      <c r="T15">
        <v>1</v>
      </c>
      <c r="U15" s="27">
        <v>8</v>
      </c>
      <c r="V15" s="27">
        <v>8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 s="3" t="s">
        <v>262</v>
      </c>
      <c r="AE15" s="5">
        <v>45747</v>
      </c>
      <c r="AF15" s="21" t="s">
        <v>311</v>
      </c>
    </row>
    <row r="16" spans="1:32">
      <c r="A16" s="3">
        <v>2025</v>
      </c>
      <c r="B16" s="4">
        <v>45658</v>
      </c>
      <c r="C16" s="5">
        <v>45747</v>
      </c>
      <c r="D16" t="s">
        <v>88</v>
      </c>
      <c r="E16" t="s">
        <v>221</v>
      </c>
      <c r="F16" s="11" t="s">
        <v>222</v>
      </c>
      <c r="G16" s="11" t="s">
        <v>222</v>
      </c>
      <c r="H16" s="13" t="s">
        <v>231</v>
      </c>
      <c r="I16" s="16" t="s">
        <v>270</v>
      </c>
      <c r="J16" s="15" t="s">
        <v>271</v>
      </c>
      <c r="K16" s="15" t="s">
        <v>248</v>
      </c>
      <c r="L16" t="s">
        <v>92</v>
      </c>
      <c r="M16" s="3">
        <v>13000</v>
      </c>
      <c r="N16" s="3" t="s">
        <v>257</v>
      </c>
      <c r="O16" s="20">
        <f t="shared" ref="O16:O19" si="0">+M16-1194.37-242.67-242.67</f>
        <v>11320.29</v>
      </c>
      <c r="P16" s="3" t="s">
        <v>257</v>
      </c>
      <c r="Q16">
        <v>1</v>
      </c>
      <c r="R16">
        <v>1</v>
      </c>
      <c r="S16">
        <v>1</v>
      </c>
      <c r="T16">
        <v>1</v>
      </c>
      <c r="U16" s="27">
        <v>9</v>
      </c>
      <c r="V16" s="27">
        <v>9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 s="3" t="s">
        <v>262</v>
      </c>
      <c r="AE16" s="5">
        <v>45747</v>
      </c>
      <c r="AF16" s="21" t="s">
        <v>311</v>
      </c>
    </row>
    <row r="17" spans="1:32">
      <c r="A17" s="3">
        <v>2025</v>
      </c>
      <c r="B17" s="4">
        <v>45658</v>
      </c>
      <c r="C17" s="5">
        <v>45747</v>
      </c>
      <c r="D17" t="s">
        <v>88</v>
      </c>
      <c r="E17" t="s">
        <v>221</v>
      </c>
      <c r="F17" s="11" t="s">
        <v>223</v>
      </c>
      <c r="G17" s="11" t="s">
        <v>232</v>
      </c>
      <c r="H17" s="13" t="s">
        <v>231</v>
      </c>
      <c r="I17" s="25" t="s">
        <v>272</v>
      </c>
      <c r="J17" s="25" t="s">
        <v>273</v>
      </c>
      <c r="K17" s="25" t="s">
        <v>263</v>
      </c>
      <c r="L17" s="25" t="s">
        <v>92</v>
      </c>
      <c r="M17" s="3">
        <v>13000</v>
      </c>
      <c r="N17" s="3" t="s">
        <v>257</v>
      </c>
      <c r="O17" s="20">
        <f t="shared" si="0"/>
        <v>11320.29</v>
      </c>
      <c r="P17" s="3" t="s">
        <v>257</v>
      </c>
      <c r="Q17">
        <v>1</v>
      </c>
      <c r="R17">
        <v>1</v>
      </c>
      <c r="S17">
        <v>1</v>
      </c>
      <c r="T17">
        <v>1</v>
      </c>
      <c r="U17" s="27">
        <v>10</v>
      </c>
      <c r="V17" s="27">
        <v>10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 s="3" t="s">
        <v>262</v>
      </c>
      <c r="AE17" s="5">
        <v>45747</v>
      </c>
      <c r="AF17" s="21" t="s">
        <v>311</v>
      </c>
    </row>
    <row r="18" spans="1:32">
      <c r="A18" s="3">
        <v>2025</v>
      </c>
      <c r="B18" s="4">
        <v>45658</v>
      </c>
      <c r="C18" s="5">
        <v>45747</v>
      </c>
      <c r="D18" t="s">
        <v>88</v>
      </c>
      <c r="E18" t="s">
        <v>221</v>
      </c>
      <c r="F18" s="11" t="s">
        <v>223</v>
      </c>
      <c r="G18" s="11" t="s">
        <v>223</v>
      </c>
      <c r="H18" s="13" t="s">
        <v>231</v>
      </c>
      <c r="I18" s="15" t="s">
        <v>274</v>
      </c>
      <c r="J18" s="15" t="s">
        <v>275</v>
      </c>
      <c r="K18" s="15" t="s">
        <v>276</v>
      </c>
      <c r="L18" s="16" t="s">
        <v>92</v>
      </c>
      <c r="M18" s="3">
        <v>13000</v>
      </c>
      <c r="N18" s="3" t="s">
        <v>257</v>
      </c>
      <c r="O18" s="20">
        <f t="shared" si="0"/>
        <v>11320.29</v>
      </c>
      <c r="P18" s="3" t="s">
        <v>257</v>
      </c>
      <c r="Q18">
        <v>1</v>
      </c>
      <c r="R18">
        <v>1</v>
      </c>
      <c r="S18">
        <v>1</v>
      </c>
      <c r="T18">
        <v>1</v>
      </c>
      <c r="U18" s="27">
        <v>11</v>
      </c>
      <c r="V18" s="27">
        <v>11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 s="3" t="s">
        <v>262</v>
      </c>
      <c r="AE18" s="5">
        <v>45747</v>
      </c>
      <c r="AF18" s="21" t="s">
        <v>311</v>
      </c>
    </row>
    <row r="19" spans="1:32" s="26" customFormat="1">
      <c r="A19" s="3">
        <v>2025</v>
      </c>
      <c r="B19" s="4">
        <v>45658</v>
      </c>
      <c r="C19" s="5">
        <v>45747</v>
      </c>
      <c r="D19" s="26" t="s">
        <v>88</v>
      </c>
      <c r="E19" s="26" t="s">
        <v>221</v>
      </c>
      <c r="F19" s="11" t="s">
        <v>221</v>
      </c>
      <c r="G19" s="11" t="s">
        <v>318</v>
      </c>
      <c r="H19" s="13" t="s">
        <v>231</v>
      </c>
      <c r="I19" s="15" t="s">
        <v>319</v>
      </c>
      <c r="J19" s="15" t="s">
        <v>320</v>
      </c>
      <c r="K19" s="15" t="s">
        <v>247</v>
      </c>
      <c r="L19" s="16" t="s">
        <v>91</v>
      </c>
      <c r="M19" s="3">
        <v>13000</v>
      </c>
      <c r="N19" s="3" t="s">
        <v>257</v>
      </c>
      <c r="O19" s="20">
        <f t="shared" si="0"/>
        <v>11320.29</v>
      </c>
      <c r="P19" s="3" t="s">
        <v>257</v>
      </c>
      <c r="Q19" s="26">
        <v>1</v>
      </c>
      <c r="R19" s="26">
        <v>1</v>
      </c>
      <c r="S19" s="26">
        <v>1</v>
      </c>
      <c r="T19" s="26">
        <v>1</v>
      </c>
      <c r="U19" s="27">
        <v>12</v>
      </c>
      <c r="V19" s="27">
        <v>12</v>
      </c>
      <c r="W19" s="26">
        <v>1</v>
      </c>
      <c r="X19" s="26">
        <v>1</v>
      </c>
      <c r="Y19" s="26">
        <v>1</v>
      </c>
      <c r="Z19" s="26">
        <v>1</v>
      </c>
      <c r="AA19" s="26">
        <v>1</v>
      </c>
      <c r="AB19" s="26">
        <v>1</v>
      </c>
      <c r="AC19" s="26">
        <v>1</v>
      </c>
      <c r="AD19" s="3" t="s">
        <v>262</v>
      </c>
      <c r="AE19" s="5">
        <v>45747</v>
      </c>
      <c r="AF19" s="21" t="s">
        <v>311</v>
      </c>
    </row>
    <row r="20" spans="1:32">
      <c r="A20" s="3">
        <v>2025</v>
      </c>
      <c r="B20" s="4">
        <v>45658</v>
      </c>
      <c r="C20" s="5">
        <v>45747</v>
      </c>
      <c r="D20" t="s">
        <v>88</v>
      </c>
      <c r="E20" s="26" t="s">
        <v>321</v>
      </c>
      <c r="F20" s="11" t="s">
        <v>322</v>
      </c>
      <c r="G20" s="11" t="s">
        <v>322</v>
      </c>
      <c r="H20" s="13" t="s">
        <v>233</v>
      </c>
      <c r="I20" s="16" t="s">
        <v>315</v>
      </c>
      <c r="J20" s="15" t="s">
        <v>323</v>
      </c>
      <c r="K20" s="15" t="s">
        <v>237</v>
      </c>
      <c r="L20" t="s">
        <v>91</v>
      </c>
      <c r="M20" s="3">
        <v>25700</v>
      </c>
      <c r="N20" s="3" t="s">
        <v>257</v>
      </c>
      <c r="O20" s="20">
        <f>+M20-3821.51-479.73-479.73</f>
        <v>20919.03</v>
      </c>
      <c r="P20" s="3" t="s">
        <v>257</v>
      </c>
      <c r="Q20">
        <v>1</v>
      </c>
      <c r="R20">
        <v>1</v>
      </c>
      <c r="S20">
        <v>1</v>
      </c>
      <c r="T20">
        <v>1</v>
      </c>
      <c r="U20" s="27">
        <v>13</v>
      </c>
      <c r="V20" s="27">
        <v>13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 s="3" t="s">
        <v>262</v>
      </c>
      <c r="AE20" s="5">
        <v>45747</v>
      </c>
      <c r="AF20" s="21" t="s">
        <v>311</v>
      </c>
    </row>
    <row r="21" spans="1:32">
      <c r="A21" s="3">
        <v>2025</v>
      </c>
      <c r="B21" s="4">
        <v>45658</v>
      </c>
      <c r="C21" s="5">
        <v>45747</v>
      </c>
      <c r="D21" t="s">
        <v>88</v>
      </c>
      <c r="E21" s="3" t="s">
        <v>214</v>
      </c>
      <c r="F21" s="11" t="s">
        <v>288</v>
      </c>
      <c r="G21" s="10" t="s">
        <v>224</v>
      </c>
      <c r="H21" s="13" t="s">
        <v>233</v>
      </c>
      <c r="I21" s="16" t="s">
        <v>280</v>
      </c>
      <c r="J21" s="15" t="s">
        <v>281</v>
      </c>
      <c r="K21" s="15" t="s">
        <v>282</v>
      </c>
      <c r="L21" t="s">
        <v>91</v>
      </c>
      <c r="M21" s="3">
        <v>13900</v>
      </c>
      <c r="N21" s="3" t="s">
        <v>257</v>
      </c>
      <c r="O21" s="3">
        <f>+M21-1355.65-259.47-259.47</f>
        <v>12025.410000000002</v>
      </c>
      <c r="P21" s="3" t="s">
        <v>257</v>
      </c>
      <c r="Q21">
        <v>1</v>
      </c>
      <c r="R21">
        <v>1</v>
      </c>
      <c r="S21">
        <v>1</v>
      </c>
      <c r="T21">
        <v>1</v>
      </c>
      <c r="U21" s="27">
        <v>14</v>
      </c>
      <c r="V21" s="27">
        <v>14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 s="3" t="s">
        <v>262</v>
      </c>
      <c r="AE21" s="5">
        <v>45747</v>
      </c>
      <c r="AF21" s="21" t="s">
        <v>311</v>
      </c>
    </row>
    <row r="22" spans="1:32">
      <c r="A22" s="3">
        <v>2025</v>
      </c>
      <c r="B22" s="4">
        <v>45658</v>
      </c>
      <c r="C22" s="5">
        <v>45747</v>
      </c>
      <c r="D22" t="s">
        <v>88</v>
      </c>
      <c r="E22" t="s">
        <v>214</v>
      </c>
      <c r="F22" s="11" t="s">
        <v>287</v>
      </c>
      <c r="G22" s="11" t="s">
        <v>324</v>
      </c>
      <c r="H22" s="13" t="s">
        <v>233</v>
      </c>
      <c r="I22" s="16" t="s">
        <v>283</v>
      </c>
      <c r="J22" s="15" t="s">
        <v>251</v>
      </c>
      <c r="K22" s="15" t="s">
        <v>284</v>
      </c>
      <c r="L22" s="24" t="s">
        <v>91</v>
      </c>
      <c r="M22" s="3">
        <v>13900</v>
      </c>
      <c r="N22" s="3" t="s">
        <v>257</v>
      </c>
      <c r="O22" s="3">
        <f>+M22-1355.65-259.47-259.47</f>
        <v>12025.410000000002</v>
      </c>
      <c r="P22" s="3" t="s">
        <v>257</v>
      </c>
      <c r="Q22">
        <v>1</v>
      </c>
      <c r="R22">
        <v>1</v>
      </c>
      <c r="S22">
        <v>1</v>
      </c>
      <c r="T22">
        <v>1</v>
      </c>
      <c r="U22" s="27">
        <v>15</v>
      </c>
      <c r="V22" s="27">
        <v>15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 s="3" t="s">
        <v>262</v>
      </c>
      <c r="AE22" s="5">
        <v>45747</v>
      </c>
      <c r="AF22" s="21" t="s">
        <v>311</v>
      </c>
    </row>
    <row r="23" spans="1:32" s="24" customFormat="1">
      <c r="A23" s="3">
        <v>2025</v>
      </c>
      <c r="B23" s="4">
        <v>45658</v>
      </c>
      <c r="C23" s="5">
        <v>45747</v>
      </c>
      <c r="D23" s="24" t="s">
        <v>88</v>
      </c>
      <c r="E23" s="24" t="s">
        <v>214</v>
      </c>
      <c r="F23" s="11" t="s">
        <v>286</v>
      </c>
      <c r="G23" s="11" t="s">
        <v>285</v>
      </c>
      <c r="H23" s="13" t="s">
        <v>233</v>
      </c>
      <c r="I23" s="16" t="s">
        <v>249</v>
      </c>
      <c r="J23" s="15" t="s">
        <v>250</v>
      </c>
      <c r="K23" s="15" t="s">
        <v>242</v>
      </c>
      <c r="L23" s="26" t="s">
        <v>92</v>
      </c>
      <c r="M23" s="3">
        <v>13900</v>
      </c>
      <c r="N23" s="3" t="s">
        <v>257</v>
      </c>
      <c r="O23" s="3">
        <f>+M23-1355.65-259.47-259.47</f>
        <v>12025.410000000002</v>
      </c>
      <c r="P23" s="3" t="s">
        <v>257</v>
      </c>
      <c r="Q23" s="24">
        <v>1</v>
      </c>
      <c r="R23" s="24">
        <v>1</v>
      </c>
      <c r="S23" s="24">
        <v>1</v>
      </c>
      <c r="T23" s="24">
        <v>1</v>
      </c>
      <c r="U23" s="27">
        <v>16</v>
      </c>
      <c r="V23" s="27">
        <v>16</v>
      </c>
      <c r="W23" s="24">
        <v>1</v>
      </c>
      <c r="X23" s="24">
        <v>1</v>
      </c>
      <c r="Y23" s="24">
        <v>1</v>
      </c>
      <c r="Z23" s="24">
        <v>1</v>
      </c>
      <c r="AA23" s="24">
        <v>1</v>
      </c>
      <c r="AB23" s="24">
        <v>1</v>
      </c>
      <c r="AC23" s="24">
        <v>1</v>
      </c>
      <c r="AD23" s="3" t="s">
        <v>262</v>
      </c>
      <c r="AE23" s="5">
        <v>45747</v>
      </c>
      <c r="AF23" s="21" t="s">
        <v>311</v>
      </c>
    </row>
    <row r="24" spans="1:32" s="26" customFormat="1">
      <c r="A24" s="3">
        <v>2025</v>
      </c>
      <c r="B24" s="4">
        <v>45658</v>
      </c>
      <c r="C24" s="5">
        <v>45747</v>
      </c>
      <c r="D24" s="26" t="s">
        <v>88</v>
      </c>
      <c r="E24" s="26" t="s">
        <v>321</v>
      </c>
      <c r="F24" s="11" t="s">
        <v>325</v>
      </c>
      <c r="G24" s="11" t="s">
        <v>325</v>
      </c>
      <c r="H24" s="13" t="s">
        <v>233</v>
      </c>
      <c r="I24" s="16" t="s">
        <v>289</v>
      </c>
      <c r="J24" s="15" t="s">
        <v>290</v>
      </c>
      <c r="K24" s="15" t="s">
        <v>239</v>
      </c>
      <c r="L24" s="26" t="s">
        <v>91</v>
      </c>
      <c r="M24" s="3">
        <v>25700</v>
      </c>
      <c r="N24" s="3" t="s">
        <v>257</v>
      </c>
      <c r="O24" s="20">
        <f>+M24-3821.51-479.73-479.73</f>
        <v>20919.03</v>
      </c>
      <c r="P24" s="3" t="s">
        <v>257</v>
      </c>
      <c r="Q24" s="26">
        <v>1</v>
      </c>
      <c r="R24" s="26">
        <v>1</v>
      </c>
      <c r="S24" s="26">
        <v>1</v>
      </c>
      <c r="T24" s="26">
        <v>1</v>
      </c>
      <c r="U24" s="27">
        <v>17</v>
      </c>
      <c r="V24" s="27">
        <v>17</v>
      </c>
      <c r="W24" s="26">
        <v>1</v>
      </c>
      <c r="X24" s="26">
        <v>1</v>
      </c>
      <c r="Y24" s="26">
        <v>1</v>
      </c>
      <c r="Z24" s="26">
        <v>1</v>
      </c>
      <c r="AA24" s="26">
        <v>1</v>
      </c>
      <c r="AB24" s="26">
        <v>1</v>
      </c>
      <c r="AC24" s="26">
        <v>1</v>
      </c>
      <c r="AD24" s="3" t="s">
        <v>262</v>
      </c>
      <c r="AE24" s="5">
        <v>45747</v>
      </c>
      <c r="AF24" s="21" t="s">
        <v>311</v>
      </c>
    </row>
    <row r="25" spans="1:32" s="21" customFormat="1">
      <c r="A25" s="3">
        <v>2025</v>
      </c>
      <c r="B25" s="4">
        <v>45658</v>
      </c>
      <c r="C25" s="5">
        <v>45747</v>
      </c>
      <c r="D25" s="21" t="s">
        <v>88</v>
      </c>
      <c r="E25" s="20" t="s">
        <v>225</v>
      </c>
      <c r="F25" s="20" t="s">
        <v>226</v>
      </c>
      <c r="G25" s="20" t="s">
        <v>225</v>
      </c>
      <c r="H25" s="22" t="s">
        <v>233</v>
      </c>
      <c r="I25" s="23" t="s">
        <v>291</v>
      </c>
      <c r="J25" s="23" t="s">
        <v>292</v>
      </c>
      <c r="K25" s="23" t="s">
        <v>293</v>
      </c>
      <c r="L25" s="22" t="s">
        <v>91</v>
      </c>
      <c r="M25" s="20">
        <v>13000</v>
      </c>
      <c r="N25" s="20" t="s">
        <v>257</v>
      </c>
      <c r="O25" s="20">
        <f t="shared" ref="O25:O30" si="1">+M25-1194.37-242.67-242.67</f>
        <v>11320.29</v>
      </c>
      <c r="P25" s="20" t="s">
        <v>257</v>
      </c>
      <c r="Q25" s="21">
        <v>1</v>
      </c>
      <c r="R25" s="21">
        <v>1</v>
      </c>
      <c r="S25" s="21">
        <v>1</v>
      </c>
      <c r="T25" s="21">
        <v>1</v>
      </c>
      <c r="U25" s="27">
        <v>18</v>
      </c>
      <c r="V25" s="27">
        <v>18</v>
      </c>
      <c r="W25" s="21">
        <v>1</v>
      </c>
      <c r="X25" s="21">
        <v>1</v>
      </c>
      <c r="Y25" s="21">
        <v>1</v>
      </c>
      <c r="Z25" s="21">
        <v>1</v>
      </c>
      <c r="AA25" s="21">
        <v>1</v>
      </c>
      <c r="AB25" s="21">
        <v>1</v>
      </c>
      <c r="AC25" s="21">
        <v>1</v>
      </c>
      <c r="AD25" s="20" t="s">
        <v>262</v>
      </c>
      <c r="AE25" s="5">
        <v>45747</v>
      </c>
      <c r="AF25" s="21" t="s">
        <v>311</v>
      </c>
    </row>
    <row r="26" spans="1:32" s="21" customFormat="1">
      <c r="A26" s="3">
        <v>2025</v>
      </c>
      <c r="B26" s="4">
        <v>45658</v>
      </c>
      <c r="C26" s="5">
        <v>45747</v>
      </c>
      <c r="D26" s="21" t="s">
        <v>88</v>
      </c>
      <c r="E26" s="20" t="s">
        <v>225</v>
      </c>
      <c r="F26" s="20" t="s">
        <v>226</v>
      </c>
      <c r="G26" s="20" t="s">
        <v>225</v>
      </c>
      <c r="H26" s="22" t="s">
        <v>233</v>
      </c>
      <c r="I26" s="23" t="s">
        <v>294</v>
      </c>
      <c r="J26" s="23" t="s">
        <v>295</v>
      </c>
      <c r="K26" s="23" t="s">
        <v>251</v>
      </c>
      <c r="L26" s="21" t="s">
        <v>91</v>
      </c>
      <c r="M26" s="20">
        <v>13000</v>
      </c>
      <c r="N26" s="20" t="s">
        <v>257</v>
      </c>
      <c r="O26" s="20">
        <f t="shared" si="1"/>
        <v>11320.29</v>
      </c>
      <c r="P26" s="20" t="s">
        <v>257</v>
      </c>
      <c r="Q26" s="21">
        <v>1</v>
      </c>
      <c r="R26" s="21">
        <v>1</v>
      </c>
      <c r="S26" s="21">
        <v>1</v>
      </c>
      <c r="T26" s="21">
        <v>1</v>
      </c>
      <c r="U26" s="27">
        <v>19</v>
      </c>
      <c r="V26" s="27">
        <v>19</v>
      </c>
      <c r="W26" s="21">
        <v>1</v>
      </c>
      <c r="X26" s="21">
        <v>1</v>
      </c>
      <c r="Y26" s="21">
        <v>1</v>
      </c>
      <c r="Z26" s="21">
        <v>1</v>
      </c>
      <c r="AA26" s="21">
        <v>1</v>
      </c>
      <c r="AB26" s="21">
        <v>1</v>
      </c>
      <c r="AC26" s="21">
        <v>1</v>
      </c>
      <c r="AD26" s="20" t="s">
        <v>262</v>
      </c>
      <c r="AE26" s="5">
        <v>45747</v>
      </c>
      <c r="AF26" s="21" t="s">
        <v>311</v>
      </c>
    </row>
    <row r="27" spans="1:32">
      <c r="A27" s="3">
        <v>2025</v>
      </c>
      <c r="B27" s="4">
        <v>45658</v>
      </c>
      <c r="C27" s="5">
        <v>45747</v>
      </c>
      <c r="D27" t="s">
        <v>88</v>
      </c>
      <c r="E27" s="12" t="s">
        <v>225</v>
      </c>
      <c r="F27" s="3" t="s">
        <v>226</v>
      </c>
      <c r="G27" s="12" t="s">
        <v>225</v>
      </c>
      <c r="H27" s="13" t="s">
        <v>233</v>
      </c>
      <c r="I27" s="16" t="s">
        <v>296</v>
      </c>
      <c r="J27" s="16" t="s">
        <v>297</v>
      </c>
      <c r="K27" s="16" t="s">
        <v>298</v>
      </c>
      <c r="L27" s="13" t="s">
        <v>91</v>
      </c>
      <c r="M27" s="20">
        <v>13000</v>
      </c>
      <c r="N27" s="12" t="s">
        <v>257</v>
      </c>
      <c r="O27" s="20">
        <f t="shared" si="1"/>
        <v>11320.29</v>
      </c>
      <c r="P27" s="12" t="s">
        <v>257</v>
      </c>
      <c r="Q27">
        <v>1</v>
      </c>
      <c r="R27">
        <v>1</v>
      </c>
      <c r="S27">
        <v>1</v>
      </c>
      <c r="T27">
        <v>1</v>
      </c>
      <c r="U27" s="27">
        <v>20</v>
      </c>
      <c r="V27" s="27">
        <v>20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 s="12" t="s">
        <v>262</v>
      </c>
      <c r="AE27" s="5">
        <v>45747</v>
      </c>
      <c r="AF27" s="21" t="s">
        <v>311</v>
      </c>
    </row>
    <row r="28" spans="1:32" s="24" customFormat="1">
      <c r="A28" s="3">
        <v>2025</v>
      </c>
      <c r="B28" s="4">
        <v>45658</v>
      </c>
      <c r="C28" s="5">
        <v>45747</v>
      </c>
      <c r="D28" s="24" t="s">
        <v>88</v>
      </c>
      <c r="E28" s="12" t="s">
        <v>225</v>
      </c>
      <c r="F28" s="3" t="s">
        <v>226</v>
      </c>
      <c r="G28" s="12" t="s">
        <v>225</v>
      </c>
      <c r="H28" s="13" t="s">
        <v>233</v>
      </c>
      <c r="I28" s="16" t="s">
        <v>299</v>
      </c>
      <c r="J28" s="16" t="s">
        <v>241</v>
      </c>
      <c r="K28" s="16" t="s">
        <v>237</v>
      </c>
      <c r="L28" s="16" t="s">
        <v>92</v>
      </c>
      <c r="M28" s="20">
        <v>13000</v>
      </c>
      <c r="N28" s="12" t="s">
        <v>257</v>
      </c>
      <c r="O28" s="20">
        <f t="shared" si="1"/>
        <v>11320.29</v>
      </c>
      <c r="P28" s="12" t="s">
        <v>257</v>
      </c>
      <c r="Q28" s="24">
        <v>1</v>
      </c>
      <c r="R28" s="24">
        <v>1</v>
      </c>
      <c r="S28" s="24">
        <v>1</v>
      </c>
      <c r="T28" s="24">
        <v>1</v>
      </c>
      <c r="U28" s="27">
        <v>21</v>
      </c>
      <c r="V28" s="27">
        <v>21</v>
      </c>
      <c r="W28" s="24">
        <v>1</v>
      </c>
      <c r="X28" s="24">
        <v>1</v>
      </c>
      <c r="Y28" s="24">
        <v>1</v>
      </c>
      <c r="Z28" s="24">
        <v>1</v>
      </c>
      <c r="AA28" s="24">
        <v>1</v>
      </c>
      <c r="AB28" s="24">
        <v>1</v>
      </c>
      <c r="AC28" s="24">
        <v>1</v>
      </c>
      <c r="AD28" s="12" t="s">
        <v>262</v>
      </c>
      <c r="AE28" s="5">
        <v>45747</v>
      </c>
      <c r="AF28" s="21" t="s">
        <v>311</v>
      </c>
    </row>
    <row r="29" spans="1:32" s="26" customFormat="1">
      <c r="A29" s="3">
        <v>2025</v>
      </c>
      <c r="B29" s="4">
        <v>45658</v>
      </c>
      <c r="C29" s="5">
        <v>45747</v>
      </c>
      <c r="D29" s="26" t="s">
        <v>88</v>
      </c>
      <c r="E29" s="12" t="s">
        <v>225</v>
      </c>
      <c r="F29" s="3" t="s">
        <v>226</v>
      </c>
      <c r="G29" s="12" t="s">
        <v>225</v>
      </c>
      <c r="H29" s="13" t="s">
        <v>233</v>
      </c>
      <c r="I29" s="16" t="s">
        <v>326</v>
      </c>
      <c r="J29" s="16" t="s">
        <v>327</v>
      </c>
      <c r="K29" s="16" t="s">
        <v>328</v>
      </c>
      <c r="L29" s="16" t="s">
        <v>91</v>
      </c>
      <c r="M29" s="20">
        <v>13000</v>
      </c>
      <c r="N29" s="12" t="s">
        <v>257</v>
      </c>
      <c r="O29" s="20">
        <f t="shared" si="1"/>
        <v>11320.29</v>
      </c>
      <c r="P29" s="12" t="s">
        <v>257</v>
      </c>
      <c r="Q29" s="26">
        <v>1</v>
      </c>
      <c r="R29" s="26">
        <v>1</v>
      </c>
      <c r="S29" s="26">
        <v>1</v>
      </c>
      <c r="T29" s="26">
        <v>1</v>
      </c>
      <c r="U29" s="27">
        <v>22</v>
      </c>
      <c r="V29" s="27">
        <v>22</v>
      </c>
      <c r="W29" s="26">
        <v>1</v>
      </c>
      <c r="X29" s="26">
        <v>1</v>
      </c>
      <c r="Y29" s="26">
        <v>1</v>
      </c>
      <c r="Z29" s="26">
        <v>1</v>
      </c>
      <c r="AA29" s="26">
        <v>1</v>
      </c>
      <c r="AB29" s="26">
        <v>1</v>
      </c>
      <c r="AC29" s="26">
        <v>1</v>
      </c>
      <c r="AD29" s="12" t="s">
        <v>262</v>
      </c>
      <c r="AE29" s="5">
        <v>45747</v>
      </c>
      <c r="AF29" s="21" t="s">
        <v>311</v>
      </c>
    </row>
    <row r="30" spans="1:32" s="21" customFormat="1">
      <c r="A30" s="3">
        <v>2025</v>
      </c>
      <c r="B30" s="4">
        <v>45658</v>
      </c>
      <c r="C30" s="5">
        <v>45747</v>
      </c>
      <c r="D30" s="21" t="s">
        <v>88</v>
      </c>
      <c r="E30" s="20" t="s">
        <v>225</v>
      </c>
      <c r="F30" s="20" t="s">
        <v>226</v>
      </c>
      <c r="G30" s="20" t="s">
        <v>225</v>
      </c>
      <c r="H30" s="22" t="s">
        <v>233</v>
      </c>
      <c r="I30" s="23" t="s">
        <v>329</v>
      </c>
      <c r="J30" s="23" t="s">
        <v>284</v>
      </c>
      <c r="K30" s="23" t="s">
        <v>330</v>
      </c>
      <c r="L30" s="21" t="s">
        <v>92</v>
      </c>
      <c r="M30" s="20">
        <v>13000</v>
      </c>
      <c r="N30" s="20" t="s">
        <v>257</v>
      </c>
      <c r="O30" s="20">
        <f t="shared" si="1"/>
        <v>11320.29</v>
      </c>
      <c r="P30" s="20" t="s">
        <v>257</v>
      </c>
      <c r="Q30" s="21">
        <v>1</v>
      </c>
      <c r="R30" s="21">
        <v>1</v>
      </c>
      <c r="S30" s="21">
        <v>1</v>
      </c>
      <c r="T30" s="21">
        <v>1</v>
      </c>
      <c r="U30" s="27">
        <v>23</v>
      </c>
      <c r="V30" s="27">
        <v>23</v>
      </c>
      <c r="W30" s="21">
        <v>1</v>
      </c>
      <c r="X30" s="21">
        <v>1</v>
      </c>
      <c r="Y30" s="21">
        <v>1</v>
      </c>
      <c r="Z30" s="21">
        <v>1</v>
      </c>
      <c r="AA30" s="21">
        <v>1</v>
      </c>
      <c r="AB30" s="21">
        <v>1</v>
      </c>
      <c r="AC30" s="21">
        <v>1</v>
      </c>
      <c r="AD30" s="20" t="s">
        <v>262</v>
      </c>
      <c r="AE30" s="5">
        <v>45747</v>
      </c>
      <c r="AF30" s="21" t="s">
        <v>311</v>
      </c>
    </row>
    <row r="31" spans="1:32">
      <c r="A31" s="3">
        <v>2025</v>
      </c>
      <c r="B31" s="4">
        <v>45658</v>
      </c>
      <c r="C31" s="5">
        <v>45747</v>
      </c>
      <c r="D31" t="s">
        <v>88</v>
      </c>
      <c r="E31" s="12" t="s">
        <v>218</v>
      </c>
      <c r="F31" s="12" t="s">
        <v>227</v>
      </c>
      <c r="G31" s="12" t="s">
        <v>227</v>
      </c>
      <c r="H31" s="13" t="s">
        <v>234</v>
      </c>
      <c r="I31" s="16" t="s">
        <v>300</v>
      </c>
      <c r="J31" s="16" t="s">
        <v>301</v>
      </c>
      <c r="K31" s="16" t="s">
        <v>302</v>
      </c>
      <c r="L31" s="16" t="s">
        <v>91</v>
      </c>
      <c r="M31" s="12">
        <v>17500</v>
      </c>
      <c r="N31" s="12" t="s">
        <v>257</v>
      </c>
      <c r="O31" s="20">
        <v>14473.67</v>
      </c>
      <c r="P31" s="12" t="s">
        <v>257</v>
      </c>
      <c r="Q31">
        <v>1</v>
      </c>
      <c r="R31">
        <v>1</v>
      </c>
      <c r="S31">
        <v>1</v>
      </c>
      <c r="T31">
        <v>1</v>
      </c>
      <c r="U31" s="27">
        <v>24</v>
      </c>
      <c r="V31" s="27">
        <v>24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 s="12" t="s">
        <v>262</v>
      </c>
      <c r="AE31" s="5">
        <v>45747</v>
      </c>
      <c r="AF31" s="21" t="s">
        <v>311</v>
      </c>
    </row>
    <row r="32" spans="1:32">
      <c r="A32" s="3">
        <v>2025</v>
      </c>
      <c r="B32" s="4">
        <v>45658</v>
      </c>
      <c r="C32" s="5">
        <v>45747</v>
      </c>
      <c r="D32" t="s">
        <v>88</v>
      </c>
      <c r="E32" s="3" t="s">
        <v>228</v>
      </c>
      <c r="F32" s="3" t="s">
        <v>229</v>
      </c>
      <c r="G32" s="3" t="s">
        <v>229</v>
      </c>
      <c r="H32" s="13" t="s">
        <v>234</v>
      </c>
      <c r="I32" s="13" t="s">
        <v>252</v>
      </c>
      <c r="J32" s="13" t="s">
        <v>253</v>
      </c>
      <c r="K32" s="13" t="s">
        <v>254</v>
      </c>
      <c r="L32" s="13" t="s">
        <v>91</v>
      </c>
      <c r="M32" s="20">
        <v>13000</v>
      </c>
      <c r="N32" s="3" t="s">
        <v>257</v>
      </c>
      <c r="O32" s="20">
        <f t="shared" ref="O32:O38" si="2">+M32-1194.37-242.67-242.67</f>
        <v>11320.29</v>
      </c>
      <c r="P32" s="3" t="s">
        <v>257</v>
      </c>
      <c r="Q32">
        <v>1</v>
      </c>
      <c r="R32">
        <v>1</v>
      </c>
      <c r="S32">
        <v>1</v>
      </c>
      <c r="T32">
        <v>1</v>
      </c>
      <c r="U32" s="27">
        <v>25</v>
      </c>
      <c r="V32" s="27">
        <v>25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 s="3" t="s">
        <v>262</v>
      </c>
      <c r="AE32" s="5">
        <v>45747</v>
      </c>
      <c r="AF32" s="21" t="s">
        <v>311</v>
      </c>
    </row>
    <row r="33" spans="1:32">
      <c r="A33" s="3">
        <v>2025</v>
      </c>
      <c r="B33" s="4">
        <v>45658</v>
      </c>
      <c r="C33" s="5">
        <v>45747</v>
      </c>
      <c r="D33" t="s">
        <v>88</v>
      </c>
      <c r="E33" s="12" t="s">
        <v>228</v>
      </c>
      <c r="F33" s="12" t="s">
        <v>229</v>
      </c>
      <c r="G33" s="12" t="s">
        <v>229</v>
      </c>
      <c r="H33" s="13" t="s">
        <v>234</v>
      </c>
      <c r="I33" s="16" t="s">
        <v>303</v>
      </c>
      <c r="J33" s="16" t="s">
        <v>304</v>
      </c>
      <c r="K33" s="16" t="s">
        <v>305</v>
      </c>
      <c r="L33" s="16" t="s">
        <v>92</v>
      </c>
      <c r="M33" s="20">
        <v>13000</v>
      </c>
      <c r="N33" s="12" t="s">
        <v>257</v>
      </c>
      <c r="O33" s="20">
        <f t="shared" si="2"/>
        <v>11320.29</v>
      </c>
      <c r="P33" s="12" t="s">
        <v>257</v>
      </c>
      <c r="Q33">
        <v>1</v>
      </c>
      <c r="R33">
        <v>1</v>
      </c>
      <c r="S33">
        <v>1</v>
      </c>
      <c r="T33">
        <v>1</v>
      </c>
      <c r="U33" s="27">
        <v>26</v>
      </c>
      <c r="V33" s="27">
        <v>26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 s="12" t="s">
        <v>262</v>
      </c>
      <c r="AE33" s="5">
        <v>45747</v>
      </c>
      <c r="AF33" s="21" t="s">
        <v>311</v>
      </c>
    </row>
    <row r="34" spans="1:32">
      <c r="A34" s="3">
        <v>2025</v>
      </c>
      <c r="B34" s="4">
        <v>45658</v>
      </c>
      <c r="C34" s="5">
        <v>45747</v>
      </c>
      <c r="D34" t="s">
        <v>88</v>
      </c>
      <c r="E34" s="3" t="s">
        <v>228</v>
      </c>
      <c r="F34" s="3" t="s">
        <v>229</v>
      </c>
      <c r="G34" s="3" t="s">
        <v>229</v>
      </c>
      <c r="H34" s="13" t="s">
        <v>234</v>
      </c>
      <c r="I34" s="16" t="s">
        <v>306</v>
      </c>
      <c r="J34" s="16" t="s">
        <v>307</v>
      </c>
      <c r="K34" s="16" t="s">
        <v>238</v>
      </c>
      <c r="L34" s="13" t="s">
        <v>91</v>
      </c>
      <c r="M34" s="20">
        <v>13000</v>
      </c>
      <c r="N34" s="3" t="s">
        <v>257</v>
      </c>
      <c r="O34" s="20">
        <f t="shared" si="2"/>
        <v>11320.29</v>
      </c>
      <c r="P34" s="3" t="s">
        <v>257</v>
      </c>
      <c r="Q34">
        <v>1</v>
      </c>
      <c r="R34">
        <v>1</v>
      </c>
      <c r="S34">
        <v>1</v>
      </c>
      <c r="T34">
        <v>1</v>
      </c>
      <c r="U34" s="27">
        <v>27</v>
      </c>
      <c r="V34" s="27">
        <v>27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 s="3" t="s">
        <v>262</v>
      </c>
      <c r="AE34" s="5">
        <v>45747</v>
      </c>
      <c r="AF34" s="21" t="s">
        <v>311</v>
      </c>
    </row>
    <row r="35" spans="1:32" s="21" customFormat="1">
      <c r="A35" s="3">
        <v>2025</v>
      </c>
      <c r="B35" s="4">
        <v>45658</v>
      </c>
      <c r="C35" s="5">
        <v>45747</v>
      </c>
      <c r="D35" s="21" t="s">
        <v>88</v>
      </c>
      <c r="E35" s="20" t="s">
        <v>228</v>
      </c>
      <c r="F35" s="20" t="s">
        <v>229</v>
      </c>
      <c r="G35" s="20" t="s">
        <v>229</v>
      </c>
      <c r="H35" s="22" t="s">
        <v>234</v>
      </c>
      <c r="I35" s="23" t="s">
        <v>308</v>
      </c>
      <c r="J35" s="23" t="s">
        <v>246</v>
      </c>
      <c r="K35" s="23" t="s">
        <v>309</v>
      </c>
      <c r="L35" s="22" t="s">
        <v>91</v>
      </c>
      <c r="M35" s="20">
        <v>13000</v>
      </c>
      <c r="N35" s="20" t="s">
        <v>257</v>
      </c>
      <c r="O35" s="20">
        <f t="shared" si="2"/>
        <v>11320.29</v>
      </c>
      <c r="P35" s="20" t="s">
        <v>257</v>
      </c>
      <c r="Q35" s="21">
        <v>1</v>
      </c>
      <c r="R35" s="21">
        <v>1</v>
      </c>
      <c r="S35" s="21">
        <v>1</v>
      </c>
      <c r="T35" s="21">
        <v>1</v>
      </c>
      <c r="U35" s="27">
        <v>28</v>
      </c>
      <c r="V35" s="27">
        <v>28</v>
      </c>
      <c r="W35" s="21">
        <v>1</v>
      </c>
      <c r="X35" s="21">
        <v>1</v>
      </c>
      <c r="Y35" s="21">
        <v>1</v>
      </c>
      <c r="Z35" s="21">
        <v>1</v>
      </c>
      <c r="AA35" s="21">
        <v>1</v>
      </c>
      <c r="AB35" s="21">
        <v>1</v>
      </c>
      <c r="AC35" s="21">
        <v>1</v>
      </c>
      <c r="AD35" s="20" t="s">
        <v>262</v>
      </c>
      <c r="AE35" s="5">
        <v>45747</v>
      </c>
      <c r="AF35" s="21" t="s">
        <v>311</v>
      </c>
    </row>
    <row r="36" spans="1:32" s="21" customFormat="1">
      <c r="A36" s="3">
        <v>2025</v>
      </c>
      <c r="B36" s="4">
        <v>45658</v>
      </c>
      <c r="C36" s="5">
        <v>45747</v>
      </c>
      <c r="D36" s="21" t="s">
        <v>88</v>
      </c>
      <c r="E36" s="20" t="s">
        <v>228</v>
      </c>
      <c r="F36" s="20" t="s">
        <v>229</v>
      </c>
      <c r="G36" s="20" t="s">
        <v>229</v>
      </c>
      <c r="H36" s="22" t="s">
        <v>234</v>
      </c>
      <c r="I36" s="23" t="s">
        <v>331</v>
      </c>
      <c r="J36" s="23" t="s">
        <v>242</v>
      </c>
      <c r="K36" s="23" t="s">
        <v>247</v>
      </c>
      <c r="L36" s="22" t="s">
        <v>91</v>
      </c>
      <c r="M36" s="20">
        <v>13000</v>
      </c>
      <c r="N36" s="20" t="s">
        <v>257</v>
      </c>
      <c r="O36" s="20">
        <f t="shared" si="2"/>
        <v>11320.29</v>
      </c>
      <c r="P36" s="20" t="s">
        <v>257</v>
      </c>
      <c r="Q36" s="21">
        <v>1</v>
      </c>
      <c r="R36" s="21">
        <v>1</v>
      </c>
      <c r="S36" s="21">
        <v>1</v>
      </c>
      <c r="T36" s="21">
        <v>1</v>
      </c>
      <c r="U36" s="27">
        <v>29</v>
      </c>
      <c r="V36" s="27">
        <v>29</v>
      </c>
      <c r="W36" s="21">
        <v>1</v>
      </c>
      <c r="X36" s="21">
        <v>1</v>
      </c>
      <c r="Y36" s="21">
        <v>1</v>
      </c>
      <c r="Z36" s="21">
        <v>1</v>
      </c>
      <c r="AA36" s="21">
        <v>1</v>
      </c>
      <c r="AB36" s="21">
        <v>1</v>
      </c>
      <c r="AC36" s="21">
        <v>1</v>
      </c>
      <c r="AD36" s="20" t="s">
        <v>262</v>
      </c>
      <c r="AE36" s="5">
        <v>45747</v>
      </c>
      <c r="AF36" s="21" t="s">
        <v>311</v>
      </c>
    </row>
    <row r="37" spans="1:32" s="21" customFormat="1">
      <c r="A37" s="3">
        <v>2025</v>
      </c>
      <c r="B37" s="4">
        <v>45658</v>
      </c>
      <c r="C37" s="5">
        <v>45747</v>
      </c>
      <c r="D37" s="21" t="s">
        <v>88</v>
      </c>
      <c r="E37" s="20" t="s">
        <v>228</v>
      </c>
      <c r="F37" s="20" t="s">
        <v>229</v>
      </c>
      <c r="G37" s="20" t="s">
        <v>229</v>
      </c>
      <c r="H37" s="22" t="s">
        <v>234</v>
      </c>
      <c r="I37" s="23" t="s">
        <v>332</v>
      </c>
      <c r="J37" s="23" t="s">
        <v>333</v>
      </c>
      <c r="K37" s="23" t="s">
        <v>334</v>
      </c>
      <c r="L37" s="22" t="s">
        <v>91</v>
      </c>
      <c r="M37" s="20">
        <v>13000</v>
      </c>
      <c r="N37" s="20" t="s">
        <v>257</v>
      </c>
      <c r="O37" s="20">
        <f t="shared" si="2"/>
        <v>11320.29</v>
      </c>
      <c r="P37" s="20" t="s">
        <v>257</v>
      </c>
      <c r="Q37" s="21">
        <v>1</v>
      </c>
      <c r="R37" s="21">
        <v>1</v>
      </c>
      <c r="S37" s="21">
        <v>1</v>
      </c>
      <c r="T37" s="21">
        <v>1</v>
      </c>
      <c r="U37" s="27">
        <v>30</v>
      </c>
      <c r="V37" s="27">
        <v>30</v>
      </c>
      <c r="W37" s="21">
        <v>1</v>
      </c>
      <c r="X37" s="21">
        <v>1</v>
      </c>
      <c r="Y37" s="21">
        <v>1</v>
      </c>
      <c r="Z37" s="21">
        <v>1</v>
      </c>
      <c r="AA37" s="21">
        <v>1</v>
      </c>
      <c r="AB37" s="21">
        <v>1</v>
      </c>
      <c r="AC37" s="21">
        <v>1</v>
      </c>
      <c r="AD37" s="20" t="s">
        <v>262</v>
      </c>
      <c r="AE37" s="5">
        <v>45747</v>
      </c>
      <c r="AF37" s="21" t="s">
        <v>311</v>
      </c>
    </row>
    <row r="38" spans="1:32" s="21" customFormat="1">
      <c r="A38" s="3">
        <v>2025</v>
      </c>
      <c r="B38" s="4">
        <v>45658</v>
      </c>
      <c r="C38" s="5">
        <v>45747</v>
      </c>
      <c r="D38" s="21" t="s">
        <v>88</v>
      </c>
      <c r="E38" s="20" t="s">
        <v>228</v>
      </c>
      <c r="F38" s="20" t="s">
        <v>229</v>
      </c>
      <c r="G38" s="20" t="s">
        <v>229</v>
      </c>
      <c r="H38" s="22" t="s">
        <v>234</v>
      </c>
      <c r="I38" s="23" t="s">
        <v>335</v>
      </c>
      <c r="J38" s="23" t="s">
        <v>336</v>
      </c>
      <c r="K38" s="23" t="s">
        <v>248</v>
      </c>
      <c r="L38" s="22" t="s">
        <v>91</v>
      </c>
      <c r="M38" s="20">
        <v>13000</v>
      </c>
      <c r="N38" s="20" t="s">
        <v>257</v>
      </c>
      <c r="O38" s="20">
        <f t="shared" si="2"/>
        <v>11320.29</v>
      </c>
      <c r="P38" s="20" t="s">
        <v>257</v>
      </c>
      <c r="Q38" s="21">
        <v>1</v>
      </c>
      <c r="R38" s="21">
        <v>1</v>
      </c>
      <c r="S38" s="21">
        <v>1</v>
      </c>
      <c r="T38" s="21">
        <v>1</v>
      </c>
      <c r="U38" s="27">
        <v>31</v>
      </c>
      <c r="V38" s="27">
        <v>31</v>
      </c>
      <c r="W38" s="21">
        <v>1</v>
      </c>
      <c r="X38" s="21">
        <v>1</v>
      </c>
      <c r="Y38" s="21">
        <v>1</v>
      </c>
      <c r="Z38" s="21">
        <v>1</v>
      </c>
      <c r="AA38" s="21">
        <v>1</v>
      </c>
      <c r="AB38" s="21">
        <v>1</v>
      </c>
      <c r="AC38" s="21">
        <v>1</v>
      </c>
      <c r="AD38" s="20" t="s">
        <v>262</v>
      </c>
      <c r="AE38" s="5">
        <v>45747</v>
      </c>
      <c r="AF38" s="21" t="s">
        <v>311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0">
      <formula1>Hidden_13</formula1>
    </dataValidation>
    <dataValidation type="list" allowBlank="1" showErrorMessage="1" sqref="L8:L190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  <row r="11" spans="1:1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F41" sqref="F41"/>
    </sheetView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5" sqref="C5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104</v>
      </c>
      <c r="C2" t="s">
        <v>105</v>
      </c>
    </row>
    <row r="3" spans="1:3" ht="30">
      <c r="A3" s="1" t="s">
        <v>98</v>
      </c>
      <c r="B3" s="1" t="s">
        <v>106</v>
      </c>
      <c r="C3" s="1" t="s">
        <v>107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E43" sqref="E43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34"/>
  <sheetViews>
    <sheetView topLeftCell="A3" workbookViewId="0">
      <selection activeCell="C5" sqref="C5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14.85546875" customWidth="1"/>
    <col min="4" max="4" width="12.85546875" customWidth="1"/>
    <col min="5" max="5" width="22.28515625" customWidth="1"/>
    <col min="6" max="6" width="19.42578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ht="60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>
      <c r="A4">
        <v>1</v>
      </c>
      <c r="B4" t="s">
        <v>258</v>
      </c>
      <c r="C4" s="20">
        <f>+'Reporte de Formatos'!M8*2</f>
        <v>72000</v>
      </c>
      <c r="D4" s="20">
        <f>+C4-15381.52</f>
        <v>56618.479999999996</v>
      </c>
      <c r="E4" t="s">
        <v>259</v>
      </c>
      <c r="F4" t="s">
        <v>260</v>
      </c>
    </row>
    <row r="5" spans="1:6">
      <c r="A5" s="19">
        <v>2</v>
      </c>
      <c r="B5" t="s">
        <v>258</v>
      </c>
      <c r="C5" s="20">
        <f>+'Reporte de Formatos'!M9*2</f>
        <v>27800</v>
      </c>
      <c r="D5" s="20">
        <f>+C5-3782.01</f>
        <v>24017.989999999998</v>
      </c>
      <c r="E5" s="27" t="s">
        <v>259</v>
      </c>
      <c r="F5" s="27" t="s">
        <v>260</v>
      </c>
    </row>
    <row r="6" spans="1:6">
      <c r="A6" s="19">
        <v>3</v>
      </c>
      <c r="B6" t="s">
        <v>258</v>
      </c>
      <c r="C6" s="20">
        <f>+'Reporte de Formatos'!M10*2</f>
        <v>27800</v>
      </c>
      <c r="D6" s="20">
        <f>+C6-3782.01</f>
        <v>24017.989999999998</v>
      </c>
      <c r="E6" s="27" t="s">
        <v>259</v>
      </c>
      <c r="F6" s="27" t="s">
        <v>260</v>
      </c>
    </row>
    <row r="7" spans="1:6">
      <c r="A7" s="27">
        <v>4</v>
      </c>
      <c r="B7" t="s">
        <v>258</v>
      </c>
      <c r="C7" s="20">
        <f>+'Reporte de Formatos'!M11*2</f>
        <v>39000</v>
      </c>
      <c r="D7" s="20">
        <f>+C7-6292.67</f>
        <v>32707.33</v>
      </c>
      <c r="E7" s="27" t="s">
        <v>259</v>
      </c>
      <c r="F7" s="27" t="s">
        <v>260</v>
      </c>
    </row>
    <row r="8" spans="1:6">
      <c r="A8" s="27">
        <v>5</v>
      </c>
      <c r="B8" t="s">
        <v>258</v>
      </c>
      <c r="C8" s="20">
        <f>+'Reporte de Formatos'!M12*2</f>
        <v>39000</v>
      </c>
      <c r="D8" s="20">
        <f>+C8-6292.67</f>
        <v>32707.33</v>
      </c>
      <c r="E8" s="27" t="s">
        <v>259</v>
      </c>
      <c r="F8" s="27" t="s">
        <v>260</v>
      </c>
    </row>
    <row r="9" spans="1:6">
      <c r="A9" s="27">
        <v>6</v>
      </c>
      <c r="B9" t="s">
        <v>258</v>
      </c>
      <c r="C9" s="20">
        <f>+'Reporte de Formatos'!M13*2</f>
        <v>35000</v>
      </c>
      <c r="D9" s="20">
        <f>+C9-5351.87</f>
        <v>29648.13</v>
      </c>
      <c r="E9" s="27" t="s">
        <v>259</v>
      </c>
      <c r="F9" s="27" t="s">
        <v>260</v>
      </c>
    </row>
    <row r="10" spans="1:6">
      <c r="A10" s="27">
        <v>7</v>
      </c>
      <c r="B10" t="s">
        <v>258</v>
      </c>
      <c r="C10" s="20">
        <f>+'Reporte de Formatos'!M14*2</f>
        <v>35000</v>
      </c>
      <c r="D10" s="20">
        <f>+C10-5351.87</f>
        <v>29648.13</v>
      </c>
      <c r="E10" s="27" t="s">
        <v>259</v>
      </c>
      <c r="F10" s="27" t="s">
        <v>260</v>
      </c>
    </row>
    <row r="11" spans="1:6">
      <c r="A11" s="27">
        <v>8</v>
      </c>
      <c r="B11" t="s">
        <v>258</v>
      </c>
      <c r="C11" s="20">
        <f>+'Reporte de Formatos'!M15*2</f>
        <v>26000</v>
      </c>
      <c r="D11" s="20">
        <f>+C11-3397.53</f>
        <v>22602.47</v>
      </c>
      <c r="E11" s="27" t="s">
        <v>259</v>
      </c>
      <c r="F11" s="27" t="s">
        <v>260</v>
      </c>
    </row>
    <row r="12" spans="1:6">
      <c r="A12" s="27">
        <v>9</v>
      </c>
      <c r="B12" t="s">
        <v>258</v>
      </c>
      <c r="C12" s="20">
        <f>+'Reporte de Formatos'!M16*2</f>
        <v>26000</v>
      </c>
      <c r="D12" s="20">
        <f t="shared" ref="D12:D15" si="0">+C12-3397.53</f>
        <v>22602.47</v>
      </c>
      <c r="E12" s="27" t="s">
        <v>259</v>
      </c>
      <c r="F12" s="27" t="s">
        <v>260</v>
      </c>
    </row>
    <row r="13" spans="1:6">
      <c r="A13" s="27">
        <v>10</v>
      </c>
      <c r="B13" t="s">
        <v>258</v>
      </c>
      <c r="C13" s="20">
        <f>+'Reporte de Formatos'!M17*2</f>
        <v>26000</v>
      </c>
      <c r="D13" s="20">
        <f t="shared" si="0"/>
        <v>22602.47</v>
      </c>
      <c r="E13" s="27" t="s">
        <v>259</v>
      </c>
      <c r="F13" s="27" t="s">
        <v>260</v>
      </c>
    </row>
    <row r="14" spans="1:6">
      <c r="A14" s="27">
        <v>11</v>
      </c>
      <c r="B14" t="s">
        <v>258</v>
      </c>
      <c r="C14" s="20">
        <f>+'Reporte de Formatos'!M18*2</f>
        <v>26000</v>
      </c>
      <c r="D14" s="20">
        <f t="shared" si="0"/>
        <v>22602.47</v>
      </c>
      <c r="E14" s="27" t="s">
        <v>259</v>
      </c>
      <c r="F14" s="27" t="s">
        <v>260</v>
      </c>
    </row>
    <row r="15" spans="1:6">
      <c r="A15" s="27">
        <v>12</v>
      </c>
      <c r="B15" t="s">
        <v>258</v>
      </c>
      <c r="C15" s="20">
        <f>+'Reporte de Formatos'!M19*2</f>
        <v>26000</v>
      </c>
      <c r="D15" s="20">
        <f t="shared" si="0"/>
        <v>22602.47</v>
      </c>
      <c r="E15" s="27" t="s">
        <v>259</v>
      </c>
      <c r="F15" s="27" t="s">
        <v>260</v>
      </c>
    </row>
    <row r="16" spans="1:6">
      <c r="A16" s="27">
        <v>13</v>
      </c>
      <c r="B16" t="s">
        <v>258</v>
      </c>
      <c r="C16" s="20">
        <f>+'Reporte de Formatos'!M20*2</f>
        <v>51400</v>
      </c>
      <c r="D16" s="20">
        <f>+C16-9209.15</f>
        <v>42190.85</v>
      </c>
      <c r="E16" s="27" t="s">
        <v>259</v>
      </c>
      <c r="F16" s="27" t="s">
        <v>260</v>
      </c>
    </row>
    <row r="17" spans="1:6">
      <c r="A17" s="27">
        <v>14</v>
      </c>
      <c r="B17" t="s">
        <v>258</v>
      </c>
      <c r="C17" s="20">
        <f>+'Reporte de Formatos'!M21*2</f>
        <v>27800</v>
      </c>
      <c r="D17" s="20">
        <f t="shared" ref="D17:D19" si="1">+C17-3782.01</f>
        <v>24017.989999999998</v>
      </c>
      <c r="E17" s="27" t="s">
        <v>259</v>
      </c>
      <c r="F17" s="27" t="s">
        <v>260</v>
      </c>
    </row>
    <row r="18" spans="1:6">
      <c r="A18" s="27">
        <v>15</v>
      </c>
      <c r="B18" t="s">
        <v>258</v>
      </c>
      <c r="C18" s="20">
        <f>+'Reporte de Formatos'!M22*2</f>
        <v>27800</v>
      </c>
      <c r="D18" s="20">
        <f t="shared" si="1"/>
        <v>24017.989999999998</v>
      </c>
      <c r="E18" s="27" t="s">
        <v>259</v>
      </c>
      <c r="F18" s="27" t="s">
        <v>260</v>
      </c>
    </row>
    <row r="19" spans="1:6">
      <c r="A19" s="27">
        <v>16</v>
      </c>
      <c r="B19" t="s">
        <v>258</v>
      </c>
      <c r="C19" s="20">
        <f>+'Reporte de Formatos'!M23*2</f>
        <v>27800</v>
      </c>
      <c r="D19" s="20">
        <f t="shared" si="1"/>
        <v>24017.989999999998</v>
      </c>
      <c r="E19" s="27" t="s">
        <v>259</v>
      </c>
      <c r="F19" s="27" t="s">
        <v>260</v>
      </c>
    </row>
    <row r="20" spans="1:6">
      <c r="A20" s="27">
        <v>17</v>
      </c>
      <c r="B20" t="s">
        <v>258</v>
      </c>
      <c r="C20" s="20">
        <f>+'Reporte de Formatos'!M24*2</f>
        <v>51400</v>
      </c>
      <c r="D20" s="20">
        <f>+C20-9209.15</f>
        <v>42190.85</v>
      </c>
      <c r="E20" s="27" t="s">
        <v>259</v>
      </c>
      <c r="F20" s="27" t="s">
        <v>260</v>
      </c>
    </row>
    <row r="21" spans="1:6">
      <c r="A21" s="27">
        <v>18</v>
      </c>
      <c r="B21" t="s">
        <v>258</v>
      </c>
      <c r="C21" s="20">
        <f>+'Reporte de Formatos'!M25*2</f>
        <v>26000</v>
      </c>
      <c r="D21" s="20">
        <f t="shared" ref="D21:D26" si="2">+C21-3397.53</f>
        <v>22602.47</v>
      </c>
      <c r="E21" s="27" t="s">
        <v>259</v>
      </c>
      <c r="F21" s="27" t="s">
        <v>260</v>
      </c>
    </row>
    <row r="22" spans="1:6">
      <c r="A22" s="27">
        <v>19</v>
      </c>
      <c r="B22" t="s">
        <v>258</v>
      </c>
      <c r="C22" s="20">
        <f>+'Reporte de Formatos'!M26*2</f>
        <v>26000</v>
      </c>
      <c r="D22" s="20">
        <f t="shared" si="2"/>
        <v>22602.47</v>
      </c>
      <c r="E22" s="27" t="s">
        <v>259</v>
      </c>
      <c r="F22" s="27" t="s">
        <v>260</v>
      </c>
    </row>
    <row r="23" spans="1:6">
      <c r="A23" s="27">
        <v>20</v>
      </c>
      <c r="B23" t="s">
        <v>258</v>
      </c>
      <c r="C23" s="20">
        <f>+'Reporte de Formatos'!M27*2</f>
        <v>26000</v>
      </c>
      <c r="D23" s="20">
        <f t="shared" si="2"/>
        <v>22602.47</v>
      </c>
      <c r="E23" s="27" t="s">
        <v>259</v>
      </c>
      <c r="F23" s="27" t="s">
        <v>260</v>
      </c>
    </row>
    <row r="24" spans="1:6">
      <c r="A24" s="27">
        <v>21</v>
      </c>
      <c r="B24" t="s">
        <v>258</v>
      </c>
      <c r="C24" s="20">
        <f>+'Reporte de Formatos'!M28*2</f>
        <v>26000</v>
      </c>
      <c r="D24" s="20">
        <f t="shared" si="2"/>
        <v>22602.47</v>
      </c>
      <c r="E24" s="27" t="s">
        <v>259</v>
      </c>
      <c r="F24" s="27" t="s">
        <v>260</v>
      </c>
    </row>
    <row r="25" spans="1:6">
      <c r="A25" s="27">
        <v>22</v>
      </c>
      <c r="B25" t="s">
        <v>258</v>
      </c>
      <c r="C25" s="20">
        <f>+'Reporte de Formatos'!M29*2</f>
        <v>26000</v>
      </c>
      <c r="D25" s="20">
        <f t="shared" si="2"/>
        <v>22602.47</v>
      </c>
      <c r="E25" s="27" t="s">
        <v>259</v>
      </c>
      <c r="F25" s="27" t="s">
        <v>260</v>
      </c>
    </row>
    <row r="26" spans="1:6">
      <c r="A26" s="27">
        <v>23</v>
      </c>
      <c r="B26" t="s">
        <v>258</v>
      </c>
      <c r="C26" s="20">
        <f>+'Reporte de Formatos'!M30*2</f>
        <v>26000</v>
      </c>
      <c r="D26" s="20">
        <f t="shared" si="2"/>
        <v>22602.47</v>
      </c>
      <c r="E26" s="27" t="s">
        <v>259</v>
      </c>
      <c r="F26" s="27" t="s">
        <v>260</v>
      </c>
    </row>
    <row r="27" spans="1:6">
      <c r="A27" s="27">
        <v>24</v>
      </c>
      <c r="B27" t="s">
        <v>258</v>
      </c>
      <c r="C27" s="20">
        <f>+'Reporte de Formatos'!M31*2</f>
        <v>35000</v>
      </c>
      <c r="D27" s="20">
        <f>+C27-5351.87</f>
        <v>29648.13</v>
      </c>
      <c r="E27" s="27" t="s">
        <v>259</v>
      </c>
      <c r="F27" s="27" t="s">
        <v>260</v>
      </c>
    </row>
    <row r="28" spans="1:6">
      <c r="A28" s="27">
        <v>25</v>
      </c>
      <c r="B28" t="s">
        <v>258</v>
      </c>
      <c r="C28" s="20">
        <f>+'Reporte de Formatos'!M32*2</f>
        <v>26000</v>
      </c>
      <c r="D28" s="20">
        <f t="shared" ref="D28:D34" si="3">+C28-3397.53</f>
        <v>22602.47</v>
      </c>
      <c r="E28" s="27" t="s">
        <v>259</v>
      </c>
      <c r="F28" s="27" t="s">
        <v>260</v>
      </c>
    </row>
    <row r="29" spans="1:6">
      <c r="A29" s="27">
        <v>26</v>
      </c>
      <c r="B29" t="s">
        <v>258</v>
      </c>
      <c r="C29" s="20">
        <f>+'Reporte de Formatos'!M33*2</f>
        <v>26000</v>
      </c>
      <c r="D29" s="20">
        <f t="shared" si="3"/>
        <v>22602.47</v>
      </c>
      <c r="E29" s="27" t="s">
        <v>259</v>
      </c>
      <c r="F29" s="27" t="s">
        <v>260</v>
      </c>
    </row>
    <row r="30" spans="1:6">
      <c r="A30" s="27">
        <v>27</v>
      </c>
      <c r="B30" t="s">
        <v>258</v>
      </c>
      <c r="C30" s="20">
        <f>+'Reporte de Formatos'!M34*2</f>
        <v>26000</v>
      </c>
      <c r="D30" s="20">
        <f t="shared" si="3"/>
        <v>22602.47</v>
      </c>
      <c r="E30" s="27" t="s">
        <v>259</v>
      </c>
      <c r="F30" s="27" t="s">
        <v>260</v>
      </c>
    </row>
    <row r="31" spans="1:6">
      <c r="A31" s="27">
        <v>28</v>
      </c>
      <c r="B31" s="27" t="s">
        <v>258</v>
      </c>
      <c r="C31" s="20">
        <f>+'Reporte de Formatos'!M35*2</f>
        <v>26000</v>
      </c>
      <c r="D31" s="20">
        <f t="shared" si="3"/>
        <v>22602.47</v>
      </c>
      <c r="E31" s="27" t="s">
        <v>259</v>
      </c>
      <c r="F31" s="27" t="s">
        <v>260</v>
      </c>
    </row>
    <row r="32" spans="1:6">
      <c r="A32" s="27">
        <v>29</v>
      </c>
      <c r="B32" s="27" t="s">
        <v>258</v>
      </c>
      <c r="C32" s="20">
        <f>+'Reporte de Formatos'!M36*2</f>
        <v>26000</v>
      </c>
      <c r="D32" s="20">
        <f t="shared" si="3"/>
        <v>22602.47</v>
      </c>
      <c r="E32" s="27" t="s">
        <v>259</v>
      </c>
      <c r="F32" s="27" t="s">
        <v>260</v>
      </c>
    </row>
    <row r="33" spans="1:6">
      <c r="A33" s="27">
        <v>30</v>
      </c>
      <c r="B33" s="27" t="s">
        <v>258</v>
      </c>
      <c r="C33" s="20">
        <f>+'Reporte de Formatos'!M37*2</f>
        <v>26000</v>
      </c>
      <c r="D33" s="20">
        <f t="shared" si="3"/>
        <v>22602.47</v>
      </c>
      <c r="E33" s="27" t="s">
        <v>259</v>
      </c>
      <c r="F33" s="27" t="s">
        <v>260</v>
      </c>
    </row>
    <row r="34" spans="1:6">
      <c r="A34" s="27">
        <v>31</v>
      </c>
      <c r="B34" s="27" t="s">
        <v>258</v>
      </c>
      <c r="C34" s="20">
        <f>+'Reporte de Formatos'!M38*2</f>
        <v>26000</v>
      </c>
      <c r="D34" s="20">
        <f t="shared" si="3"/>
        <v>22602.47</v>
      </c>
      <c r="E34" s="27" t="s">
        <v>259</v>
      </c>
      <c r="F34" s="27" t="s">
        <v>260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4"/>
  <sheetViews>
    <sheetView topLeftCell="A3" workbookViewId="0">
      <selection activeCell="F4" sqref="F4:F33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13" customWidth="1"/>
    <col min="4" max="4" width="13.42578125" customWidth="1"/>
    <col min="5" max="5" width="32.85546875" bestFit="1" customWidth="1"/>
    <col min="6" max="6" width="14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ht="60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>
      <c r="A4">
        <v>1</v>
      </c>
      <c r="B4" t="s">
        <v>261</v>
      </c>
      <c r="C4" s="17">
        <v>14400</v>
      </c>
      <c r="D4" s="18">
        <f>+C4-1145.61</f>
        <v>13254.39</v>
      </c>
      <c r="E4" t="s">
        <v>257</v>
      </c>
      <c r="F4" s="28" t="s">
        <v>260</v>
      </c>
    </row>
    <row r="5" spans="1:6">
      <c r="A5" s="19">
        <v>2</v>
      </c>
      <c r="B5" t="s">
        <v>261</v>
      </c>
      <c r="C5" s="17">
        <v>5560</v>
      </c>
      <c r="D5" s="18">
        <f>+C5-213.81</f>
        <v>5346.19</v>
      </c>
      <c r="E5" t="s">
        <v>257</v>
      </c>
      <c r="F5" s="28" t="s">
        <v>260</v>
      </c>
    </row>
    <row r="6" spans="1:6">
      <c r="A6" s="27">
        <v>3</v>
      </c>
      <c r="B6" t="s">
        <v>261</v>
      </c>
      <c r="C6" s="17">
        <v>5560</v>
      </c>
      <c r="D6" s="18">
        <f>+C6-213.81</f>
        <v>5346.19</v>
      </c>
      <c r="E6" t="s">
        <v>257</v>
      </c>
      <c r="F6" s="28" t="s">
        <v>260</v>
      </c>
    </row>
    <row r="7" spans="1:6">
      <c r="A7" s="27">
        <v>4</v>
      </c>
      <c r="B7" t="s">
        <v>261</v>
      </c>
      <c r="C7" s="17">
        <v>7800</v>
      </c>
      <c r="D7" s="18">
        <f>+C7-357.17</f>
        <v>7442.83</v>
      </c>
      <c r="E7" t="s">
        <v>257</v>
      </c>
      <c r="F7" s="28" t="s">
        <v>260</v>
      </c>
    </row>
    <row r="8" spans="1:6">
      <c r="A8" s="27">
        <v>5</v>
      </c>
      <c r="B8" t="s">
        <v>261</v>
      </c>
      <c r="C8" s="17">
        <v>7800</v>
      </c>
      <c r="D8" s="18">
        <f>+C8-357.17</f>
        <v>7442.83</v>
      </c>
      <c r="E8" t="s">
        <v>257</v>
      </c>
      <c r="F8" s="28" t="s">
        <v>260</v>
      </c>
    </row>
    <row r="9" spans="1:6">
      <c r="A9" s="27">
        <v>6</v>
      </c>
      <c r="B9" t="s">
        <v>261</v>
      </c>
      <c r="C9" s="17">
        <v>7000</v>
      </c>
      <c r="D9" s="18">
        <f>+C9-305.97</f>
        <v>6694.03</v>
      </c>
      <c r="E9" t="s">
        <v>257</v>
      </c>
      <c r="F9" s="28" t="s">
        <v>260</v>
      </c>
    </row>
    <row r="10" spans="1:6">
      <c r="A10" s="27">
        <v>7</v>
      </c>
      <c r="B10" t="s">
        <v>261</v>
      </c>
      <c r="C10" s="17">
        <v>7000</v>
      </c>
      <c r="D10" s="18">
        <f>+C10-305.97</f>
        <v>6694.03</v>
      </c>
      <c r="E10" t="s">
        <v>257</v>
      </c>
      <c r="F10" s="28" t="s">
        <v>260</v>
      </c>
    </row>
    <row r="11" spans="1:6">
      <c r="A11" s="27">
        <v>8</v>
      </c>
      <c r="B11" t="s">
        <v>261</v>
      </c>
      <c r="C11" s="17">
        <v>5200</v>
      </c>
      <c r="D11" s="18">
        <f>+C11-190.77</f>
        <v>5009.2299999999996</v>
      </c>
      <c r="E11" t="s">
        <v>257</v>
      </c>
      <c r="F11" s="28" t="s">
        <v>260</v>
      </c>
    </row>
    <row r="12" spans="1:6">
      <c r="A12" s="27">
        <v>9</v>
      </c>
      <c r="B12" t="s">
        <v>261</v>
      </c>
      <c r="C12" s="17">
        <v>5200</v>
      </c>
      <c r="D12" s="18">
        <f t="shared" ref="D12:D15" si="0">+C12-190.77</f>
        <v>5009.2299999999996</v>
      </c>
      <c r="E12" t="s">
        <v>257</v>
      </c>
      <c r="F12" s="28" t="s">
        <v>260</v>
      </c>
    </row>
    <row r="13" spans="1:6">
      <c r="A13" s="27">
        <v>10</v>
      </c>
      <c r="B13" t="s">
        <v>261</v>
      </c>
      <c r="C13" s="17">
        <v>5200</v>
      </c>
      <c r="D13" s="18">
        <f t="shared" si="0"/>
        <v>5009.2299999999996</v>
      </c>
      <c r="E13" t="s">
        <v>257</v>
      </c>
      <c r="F13" s="28" t="s">
        <v>260</v>
      </c>
    </row>
    <row r="14" spans="1:6">
      <c r="A14" s="27">
        <v>11</v>
      </c>
      <c r="B14" t="s">
        <v>261</v>
      </c>
      <c r="C14" s="17">
        <v>5200</v>
      </c>
      <c r="D14" s="18">
        <f t="shared" si="0"/>
        <v>5009.2299999999996</v>
      </c>
      <c r="E14" t="s">
        <v>257</v>
      </c>
      <c r="F14" s="28" t="s">
        <v>260</v>
      </c>
    </row>
    <row r="15" spans="1:6">
      <c r="A15" s="27">
        <v>12</v>
      </c>
      <c r="B15" t="s">
        <v>261</v>
      </c>
      <c r="C15" s="17">
        <v>5200</v>
      </c>
      <c r="D15" s="18">
        <f t="shared" si="0"/>
        <v>5009.2299999999996</v>
      </c>
      <c r="E15" t="s">
        <v>257</v>
      </c>
      <c r="F15" s="28" t="s">
        <v>260</v>
      </c>
    </row>
    <row r="16" spans="1:6">
      <c r="A16" s="27">
        <v>13</v>
      </c>
      <c r="B16" t="s">
        <v>261</v>
      </c>
      <c r="C16" s="17">
        <v>10280</v>
      </c>
      <c r="D16" s="18">
        <f>+C16-515.89</f>
        <v>9764.11</v>
      </c>
      <c r="E16" t="s">
        <v>257</v>
      </c>
      <c r="F16" s="28" t="s">
        <v>260</v>
      </c>
    </row>
    <row r="17" spans="1:6">
      <c r="A17" s="27">
        <v>14</v>
      </c>
      <c r="B17" t="s">
        <v>261</v>
      </c>
      <c r="C17" s="17">
        <v>5560</v>
      </c>
      <c r="D17" s="18">
        <f t="shared" ref="D17:D19" si="1">+C17-213.81</f>
        <v>5346.19</v>
      </c>
      <c r="E17" t="s">
        <v>257</v>
      </c>
      <c r="F17" s="28" t="s">
        <v>260</v>
      </c>
    </row>
    <row r="18" spans="1:6">
      <c r="A18" s="27">
        <v>15</v>
      </c>
      <c r="B18" t="s">
        <v>261</v>
      </c>
      <c r="C18" s="17">
        <v>5560</v>
      </c>
      <c r="D18" s="18">
        <f t="shared" si="1"/>
        <v>5346.19</v>
      </c>
      <c r="E18" t="s">
        <v>257</v>
      </c>
      <c r="F18" s="28" t="s">
        <v>260</v>
      </c>
    </row>
    <row r="19" spans="1:6">
      <c r="A19" s="27">
        <v>16</v>
      </c>
      <c r="B19" t="s">
        <v>261</v>
      </c>
      <c r="C19" s="17">
        <v>5560</v>
      </c>
      <c r="D19" s="18">
        <f t="shared" si="1"/>
        <v>5346.19</v>
      </c>
      <c r="E19" t="s">
        <v>257</v>
      </c>
      <c r="F19" s="28" t="s">
        <v>260</v>
      </c>
    </row>
    <row r="20" spans="1:6">
      <c r="A20" s="27">
        <v>17</v>
      </c>
      <c r="B20" t="s">
        <v>261</v>
      </c>
      <c r="C20" s="17">
        <v>10280</v>
      </c>
      <c r="D20" s="18">
        <f>+C20-515.89</f>
        <v>9764.11</v>
      </c>
      <c r="E20" t="s">
        <v>257</v>
      </c>
      <c r="F20" s="28" t="s">
        <v>260</v>
      </c>
    </row>
    <row r="21" spans="1:6">
      <c r="A21" s="27">
        <v>18</v>
      </c>
      <c r="B21" t="s">
        <v>261</v>
      </c>
      <c r="C21" s="17">
        <v>5200</v>
      </c>
      <c r="D21" s="18">
        <f t="shared" ref="D21:D33" si="2">+C21-190.77</f>
        <v>5009.2299999999996</v>
      </c>
      <c r="E21" t="s">
        <v>257</v>
      </c>
      <c r="F21" s="28" t="s">
        <v>260</v>
      </c>
    </row>
    <row r="22" spans="1:6">
      <c r="A22" s="27">
        <v>19</v>
      </c>
      <c r="B22" t="s">
        <v>261</v>
      </c>
      <c r="C22" s="17">
        <v>5200</v>
      </c>
      <c r="D22" s="18">
        <f t="shared" si="2"/>
        <v>5009.2299999999996</v>
      </c>
      <c r="E22" t="s">
        <v>257</v>
      </c>
      <c r="F22" s="28" t="s">
        <v>260</v>
      </c>
    </row>
    <row r="23" spans="1:6">
      <c r="A23" s="27">
        <v>20</v>
      </c>
      <c r="B23" t="s">
        <v>261</v>
      </c>
      <c r="C23" s="17">
        <v>5200</v>
      </c>
      <c r="D23" s="18">
        <f t="shared" si="2"/>
        <v>5009.2299999999996</v>
      </c>
      <c r="E23" t="s">
        <v>257</v>
      </c>
      <c r="F23" s="28" t="s">
        <v>260</v>
      </c>
    </row>
    <row r="24" spans="1:6">
      <c r="A24" s="27">
        <v>21</v>
      </c>
      <c r="B24" t="s">
        <v>261</v>
      </c>
      <c r="C24" s="17">
        <v>5200</v>
      </c>
      <c r="D24" s="18">
        <f t="shared" si="2"/>
        <v>5009.2299999999996</v>
      </c>
      <c r="E24" t="s">
        <v>257</v>
      </c>
      <c r="F24" s="28" t="s">
        <v>260</v>
      </c>
    </row>
    <row r="25" spans="1:6">
      <c r="A25" s="27">
        <v>22</v>
      </c>
      <c r="B25" t="s">
        <v>261</v>
      </c>
      <c r="C25" s="17">
        <v>5200</v>
      </c>
      <c r="D25" s="18">
        <f t="shared" si="2"/>
        <v>5009.2299999999996</v>
      </c>
      <c r="E25" t="s">
        <v>257</v>
      </c>
      <c r="F25" s="28" t="s">
        <v>260</v>
      </c>
    </row>
    <row r="26" spans="1:6">
      <c r="A26" s="27">
        <v>23</v>
      </c>
      <c r="B26" t="s">
        <v>261</v>
      </c>
      <c r="C26" s="17">
        <v>5200</v>
      </c>
      <c r="D26" s="18">
        <f t="shared" si="2"/>
        <v>5009.2299999999996</v>
      </c>
      <c r="E26" t="s">
        <v>257</v>
      </c>
      <c r="F26" s="28" t="s">
        <v>260</v>
      </c>
    </row>
    <row r="27" spans="1:6">
      <c r="A27" s="27">
        <v>24</v>
      </c>
      <c r="B27" t="s">
        <v>261</v>
      </c>
      <c r="C27" s="17">
        <v>7000</v>
      </c>
      <c r="D27" s="18">
        <f>+C27-305.97</f>
        <v>6694.03</v>
      </c>
      <c r="E27" t="s">
        <v>257</v>
      </c>
      <c r="F27" s="28" t="s">
        <v>260</v>
      </c>
    </row>
    <row r="28" spans="1:6">
      <c r="A28" s="27">
        <v>25</v>
      </c>
      <c r="B28" t="s">
        <v>261</v>
      </c>
      <c r="C28" s="17">
        <v>5200</v>
      </c>
      <c r="D28" s="18">
        <f t="shared" si="2"/>
        <v>5009.2299999999996</v>
      </c>
      <c r="E28" t="s">
        <v>257</v>
      </c>
      <c r="F28" s="28" t="s">
        <v>260</v>
      </c>
    </row>
    <row r="29" spans="1:6">
      <c r="A29" s="27">
        <v>26</v>
      </c>
      <c r="B29" t="s">
        <v>261</v>
      </c>
      <c r="C29" s="17">
        <v>5200</v>
      </c>
      <c r="D29" s="18">
        <f t="shared" si="2"/>
        <v>5009.2299999999996</v>
      </c>
      <c r="E29" t="s">
        <v>257</v>
      </c>
      <c r="F29" s="28" t="s">
        <v>260</v>
      </c>
    </row>
    <row r="30" spans="1:6">
      <c r="A30" s="27">
        <v>27</v>
      </c>
      <c r="B30" t="s">
        <v>261</v>
      </c>
      <c r="C30" s="17">
        <v>5200</v>
      </c>
      <c r="D30" s="18">
        <f t="shared" si="2"/>
        <v>5009.2299999999996</v>
      </c>
      <c r="E30" t="s">
        <v>257</v>
      </c>
      <c r="F30" s="28" t="s">
        <v>260</v>
      </c>
    </row>
    <row r="31" spans="1:6">
      <c r="A31" s="27">
        <v>28</v>
      </c>
      <c r="B31" s="27" t="s">
        <v>261</v>
      </c>
      <c r="C31" s="17">
        <v>5200</v>
      </c>
      <c r="D31" s="18">
        <f t="shared" si="2"/>
        <v>5009.2299999999996</v>
      </c>
      <c r="E31" s="27" t="s">
        <v>257</v>
      </c>
      <c r="F31" s="28" t="s">
        <v>260</v>
      </c>
    </row>
    <row r="32" spans="1:6">
      <c r="A32" s="27">
        <v>29</v>
      </c>
      <c r="B32" s="27" t="s">
        <v>261</v>
      </c>
      <c r="C32" s="17">
        <v>5200</v>
      </c>
      <c r="D32" s="18">
        <f t="shared" si="2"/>
        <v>5009.2299999999996</v>
      </c>
      <c r="E32" s="27" t="s">
        <v>257</v>
      </c>
      <c r="F32" s="28" t="s">
        <v>260</v>
      </c>
    </row>
    <row r="33" spans="1:6">
      <c r="A33" s="27">
        <v>30</v>
      </c>
      <c r="B33" s="27" t="s">
        <v>261</v>
      </c>
      <c r="C33" s="17">
        <v>5200</v>
      </c>
      <c r="D33" s="18">
        <f t="shared" si="2"/>
        <v>5009.2299999999996</v>
      </c>
      <c r="E33" s="27" t="s">
        <v>257</v>
      </c>
      <c r="F33" s="28" t="s">
        <v>260</v>
      </c>
    </row>
    <row r="34" spans="1:6">
      <c r="A34" s="27">
        <v>31</v>
      </c>
      <c r="B34" s="27" t="s">
        <v>261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J41" sqref="J41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K43" sqref="K43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M25" sqref="M25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208</v>
      </c>
      <c r="C2" t="s">
        <v>209</v>
      </c>
    </row>
    <row r="3" spans="1:3" ht="30">
      <c r="A3" s="1" t="s">
        <v>98</v>
      </c>
      <c r="B3" s="1" t="s">
        <v>210</v>
      </c>
      <c r="C3" s="1" t="s">
        <v>211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2024-04-24T18:36:55Z</dcterms:created>
  <dcterms:modified xsi:type="dcterms:W3CDTF">2025-04-28T16:24:47Z</dcterms:modified>
</cp:coreProperties>
</file>