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G69" i="1" s="1"/>
  <c r="J69" i="1" s="1"/>
  <c r="I69" i="1"/>
  <c r="H69" i="1"/>
  <c r="F69" i="1"/>
  <c r="E69" i="1"/>
  <c r="I61" i="1"/>
  <c r="H61" i="1"/>
  <c r="G61" i="1"/>
  <c r="F61" i="1"/>
  <c r="E61" i="1"/>
  <c r="I60" i="1"/>
  <c r="I56" i="1" s="1"/>
  <c r="H60" i="1"/>
  <c r="F60" i="1"/>
  <c r="E60" i="1"/>
  <c r="F56" i="1"/>
  <c r="I51" i="1"/>
  <c r="H51" i="1"/>
  <c r="F51" i="1"/>
  <c r="E51" i="1"/>
  <c r="G51" i="1" s="1"/>
  <c r="I50" i="1"/>
  <c r="H50" i="1"/>
  <c r="F50" i="1"/>
  <c r="F47" i="1" s="1"/>
  <c r="E50" i="1"/>
  <c r="E47" i="1" s="1"/>
  <c r="I47" i="1"/>
  <c r="H47" i="1"/>
  <c r="J41" i="1"/>
  <c r="H40" i="1"/>
  <c r="I40" i="1" s="1"/>
  <c r="I39" i="1" s="1"/>
  <c r="F40" i="1"/>
  <c r="F39" i="1" s="1"/>
  <c r="E40" i="1"/>
  <c r="H38" i="1"/>
  <c r="I38" i="1" s="1"/>
  <c r="I37" i="1" s="1"/>
  <c r="F38" i="1"/>
  <c r="F37" i="1" s="1"/>
  <c r="E38" i="1"/>
  <c r="J36" i="1"/>
  <c r="I35" i="1"/>
  <c r="H35" i="1"/>
  <c r="F35" i="1"/>
  <c r="E35" i="1"/>
  <c r="J34" i="1"/>
  <c r="G34" i="1"/>
  <c r="I33" i="1"/>
  <c r="H33" i="1"/>
  <c r="F33" i="1"/>
  <c r="E33" i="1"/>
  <c r="I32" i="1"/>
  <c r="H32" i="1"/>
  <c r="F32" i="1"/>
  <c r="E32" i="1"/>
  <c r="I31" i="1"/>
  <c r="H31" i="1"/>
  <c r="F31" i="1"/>
  <c r="E31" i="1"/>
  <c r="J29" i="1"/>
  <c r="G29" i="1"/>
  <c r="I28" i="1"/>
  <c r="H28" i="1"/>
  <c r="F28" i="1"/>
  <c r="E28" i="1"/>
  <c r="I27" i="1"/>
  <c r="H27" i="1"/>
  <c r="F27" i="1"/>
  <c r="E27" i="1"/>
  <c r="J26" i="1"/>
  <c r="G26" i="1"/>
  <c r="J25" i="1"/>
  <c r="G25" i="1"/>
  <c r="I24" i="1"/>
  <c r="H24" i="1"/>
  <c r="F24" i="1"/>
  <c r="E24" i="1"/>
  <c r="J23" i="1"/>
  <c r="G23" i="1"/>
  <c r="J22" i="1"/>
  <c r="G22" i="1"/>
  <c r="I21" i="1"/>
  <c r="H21" i="1"/>
  <c r="F21" i="1"/>
  <c r="E21" i="1"/>
  <c r="I20" i="1"/>
  <c r="H20" i="1"/>
  <c r="F20" i="1"/>
  <c r="E20" i="1"/>
  <c r="I19" i="1"/>
  <c r="H19" i="1"/>
  <c r="F19" i="1"/>
  <c r="E19" i="1"/>
  <c r="J17" i="1"/>
  <c r="I16" i="1"/>
  <c r="J16" i="1" s="1"/>
  <c r="H16" i="1"/>
  <c r="F16" i="1"/>
  <c r="E16" i="1"/>
  <c r="G16" i="1" s="1"/>
  <c r="I15" i="1"/>
  <c r="H15" i="1"/>
  <c r="F15" i="1"/>
  <c r="E15" i="1"/>
  <c r="G15" i="1" s="1"/>
  <c r="I14" i="1"/>
  <c r="J14" i="1" s="1"/>
  <c r="H14" i="1"/>
  <c r="F14" i="1"/>
  <c r="E14" i="1"/>
  <c r="G14" i="1" s="1"/>
  <c r="I13" i="1"/>
  <c r="H13" i="1"/>
  <c r="F13" i="1"/>
  <c r="E13" i="1"/>
  <c r="G13" i="1" s="1"/>
  <c r="I12" i="1"/>
  <c r="H12" i="1"/>
  <c r="F12" i="1"/>
  <c r="E12" i="1"/>
  <c r="G12" i="1" s="1"/>
  <c r="I11" i="1"/>
  <c r="H11" i="1"/>
  <c r="F11" i="1"/>
  <c r="E11" i="1"/>
  <c r="J19" i="1" l="1"/>
  <c r="J21" i="1"/>
  <c r="J24" i="1"/>
  <c r="J27" i="1"/>
  <c r="G60" i="1"/>
  <c r="G56" i="1" s="1"/>
  <c r="J35" i="1"/>
  <c r="G31" i="1"/>
  <c r="H30" i="1"/>
  <c r="G19" i="1"/>
  <c r="G27" i="1"/>
  <c r="G38" i="1"/>
  <c r="G37" i="1" s="1"/>
  <c r="F67" i="1"/>
  <c r="F18" i="1"/>
  <c r="I30" i="1"/>
  <c r="J31" i="1"/>
  <c r="G35" i="1"/>
  <c r="F30" i="1"/>
  <c r="G20" i="1"/>
  <c r="G24" i="1"/>
  <c r="G28" i="1"/>
  <c r="G32" i="1"/>
  <c r="J33" i="1"/>
  <c r="J50" i="1"/>
  <c r="J13" i="1"/>
  <c r="J20" i="1"/>
  <c r="J28" i="1"/>
  <c r="J15" i="1"/>
  <c r="I18" i="1"/>
  <c r="H18" i="1"/>
  <c r="G33" i="1"/>
  <c r="H37" i="1"/>
  <c r="G21" i="1"/>
  <c r="H39" i="1"/>
  <c r="J47" i="1"/>
  <c r="J12" i="1"/>
  <c r="E18" i="1"/>
  <c r="E30" i="1"/>
  <c r="J32" i="1"/>
  <c r="G40" i="1"/>
  <c r="G39" i="1" s="1"/>
  <c r="J51" i="1"/>
  <c r="J61" i="1"/>
  <c r="J60" i="1"/>
  <c r="G11" i="1"/>
  <c r="J11" i="1"/>
  <c r="J38" i="1"/>
  <c r="J40" i="1"/>
  <c r="G50" i="1"/>
  <c r="G47" i="1" s="1"/>
  <c r="I67" i="1"/>
  <c r="E37" i="1"/>
  <c r="J37" i="1" s="1"/>
  <c r="E39" i="1"/>
  <c r="J39" i="1" s="1"/>
  <c r="H56" i="1"/>
  <c r="J56" i="1" s="1"/>
  <c r="E56" i="1"/>
  <c r="E67" i="1" s="1"/>
  <c r="G67" i="1" l="1"/>
  <c r="F43" i="1"/>
  <c r="F72" i="1" s="1"/>
  <c r="G30" i="1"/>
  <c r="H43" i="1"/>
  <c r="J30" i="1"/>
  <c r="G18" i="1"/>
  <c r="J18" i="1"/>
  <c r="I43" i="1"/>
  <c r="I72" i="1" s="1"/>
  <c r="J67" i="1"/>
  <c r="H67" i="1"/>
  <c r="E43" i="1"/>
  <c r="E72" i="1" s="1"/>
  <c r="G43" i="1" l="1"/>
  <c r="G72" i="1" s="1"/>
  <c r="H72" i="1"/>
  <c r="J43" i="1"/>
  <c r="J72" i="1" s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 suma del estimado inicial correspondiente al trimestre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las ampliaciones que se realizaron y la afectacion dentro del trimestre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Suma del 8110101+8110110+8110111+8110112+8110113
</t>
        </r>
      </text>
    </comment>
    <comment ref="H28" authorId="1" shapeId="0">
      <text>
        <r>
          <rPr>
            <b/>
            <sz val="9"/>
            <color indexed="81"/>
            <rFont val="Tahoma"/>
            <charset val="1"/>
          </rPr>
          <t>CuentaPublica:</t>
        </r>
        <r>
          <rPr>
            <sz val="9"/>
            <color indexed="81"/>
            <rFont val="Tahoma"/>
            <charset val="1"/>
          </rPr>
          <t xml:space="preserve">
Fondo de ISR 
ISR Sobre enajenacion de Bienes Inmuebles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 xml:space="preserve">Alma Nidia Gonzalez
</t>
        </r>
        <r>
          <rPr>
            <sz val="9"/>
            <color indexed="81"/>
            <rFont val="Tahoma"/>
            <family val="2"/>
          </rPr>
          <t xml:space="preserve">83101015+83101016
</t>
        </r>
      </text>
    </comment>
    <comment ref="H38" authorId="1" shapeId="0">
      <text>
        <r>
          <rPr>
            <b/>
            <sz val="9"/>
            <color indexed="81"/>
            <rFont val="Tahoma"/>
            <charset val="1"/>
          </rPr>
          <t>CuentaPublica:</t>
        </r>
        <r>
          <rPr>
            <sz val="9"/>
            <color indexed="81"/>
            <rFont val="Tahoma"/>
            <charset val="1"/>
          </rPr>
          <t xml:space="preserve">
Participacion expedicion de actas
Subsidios Estatales</t>
        </r>
      </text>
    </comment>
    <comment ref="E40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81201001+81201002+81201003+81201004+81201005+81201006</t>
        </r>
      </text>
    </comment>
    <comment ref="H40" authorId="1" shapeId="0">
      <text>
        <r>
          <rPr>
            <b/>
            <sz val="9"/>
            <color indexed="81"/>
            <rFont val="Tahoma"/>
            <charset val="1"/>
          </rPr>
          <t>CuentaPublica:</t>
        </r>
        <r>
          <rPr>
            <sz val="9"/>
            <color indexed="81"/>
            <rFont val="Tahoma"/>
            <charset val="1"/>
          </rPr>
          <t xml:space="preserve">
Impuestos estatales
Impto s/ hospedaje
Impto s/ tenencia estatal
Venta final de bebidas
Partic. Estatal año anterior
Otras partic. estatales</t>
        </r>
      </text>
    </comment>
    <comment ref="E60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8210103+8210106+8210107+8310103 a 8310106+8310108+8310109
</t>
        </r>
      </text>
    </comment>
  </commentList>
</comments>
</file>

<file path=xl/sharedStrings.xml><?xml version="1.0" encoding="utf-8"?>
<sst xmlns="http://schemas.openxmlformats.org/spreadsheetml/2006/main" count="82" uniqueCount="82">
  <si>
    <t>AYUNTAMIENTO MUNICIPAL DE PLAYAS DE ROSARITO</t>
  </si>
  <si>
    <t>Estado Analítico de Ingresos Detallado - LDF</t>
  </si>
  <si>
    <t>Del 1 de enero al 31 de marzo de 2022</t>
  </si>
  <si>
    <t>(PESOS)</t>
  </si>
  <si>
    <t>Ingreso</t>
  </si>
  <si>
    <t>Diferencia (e)</t>
  </si>
  <si>
    <t>Concepto</t>
  </si>
  <si>
    <t>Estimado (d)</t>
  </si>
  <si>
    <t>Ampliaciones/ (Reducciones)</t>
  </si>
  <si>
    <t>Modificado</t>
  </si>
  <si>
    <t>Devengado</t>
  </si>
  <si>
    <t>Recaudado</t>
  </si>
  <si>
    <t>(c)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</si>
  <si>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</si>
  <si>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</si>
  <si>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</si>
  <si>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</si>
  <si>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</si>
  <si>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</si>
  <si>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</si>
  <si>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</si>
  <si>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</si>
  <si>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</si>
  <si>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</si>
  <si>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</si>
  <si>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</si>
  <si>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</si>
  <si>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</si>
  <si>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</si>
  <si>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</si>
  <si>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</si>
  <si>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</si>
  <si>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</si>
  <si>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</si>
  <si>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</si>
  <si>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</si>
  <si>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</si>
  <si>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</si>
  <si>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</si>
  <si>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</si>
  <si>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</si>
  <si>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</si>
  <si>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</si>
  <si>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</si>
  <si>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</si>
  <si>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</si>
  <si>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</si>
  <si>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</si>
  <si>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</si>
  <si>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</si>
  <si>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</si>
  <si>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</si>
  <si>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</si>
  <si>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</si>
  <si>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</si>
  <si>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</si>
  <si>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</si>
  <si>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</si>
  <si>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</si>
  <si>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</si>
  <si>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</si>
  <si>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</si>
  <si>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</si>
  <si>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</si>
  <si>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</si>
  <si>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</si>
  <si>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</si>
  <si>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</si>
  <si>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</si>
  <si>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</si>
  <si>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</si>
  <si>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</si>
  <si>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</si>
  <si>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</si>
  <si>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</si>
  <si>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C. HILDA ARACELI BROWN FIGUEREDO</t>
  </si>
  <si>
    <t>L.A.E. MANUEL ZERMEÑO CHAVEZ</t>
  </si>
  <si>
    <t>LIC. JUAN ANTONIO ALAMILLO CARDENAS</t>
  </si>
  <si>
    <t>PRESIDENTE MUNICIPAL</t>
  </si>
  <si>
    <t>TESORERO MUNICIPAL</t>
  </si>
  <si>
    <t xml:space="preserve">ENCARGADO DE DESPACHO DE </t>
  </si>
  <si>
    <t>RECAUDACION DE RENTAS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</si>
</sst>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7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5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5" fillId="3" borderId="5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0" fontId="4" fillId="0" borderId="15" xfId="2" applyFont="1" applyBorder="1" applyAlignment="1">
      <alignment horizontal="left" vertical="center" wrapText="1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3" fillId="0" borderId="16" xfId="1" applyFont="1" applyBorder="1" applyAlignment="1">
      <alignment horizontal="center" vertical="center"/>
    </xf>
    <xf numFmtId="44" fontId="5" fillId="4" borderId="5" xfId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 wrapText="1"/>
    </xf>
    <xf numFmtId="44" fontId="3" fillId="0" borderId="5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5" fillId="0" borderId="8" xfId="1" applyFont="1" applyBorder="1" applyAlignment="1">
      <alignment horizontal="center" vertical="center"/>
    </xf>
    <xf numFmtId="0" fontId="4" fillId="0" borderId="0" xfId="3" applyFont="1"/>
    <xf numFmtId="0" fontId="4" fillId="0" borderId="0" xfId="3" applyFont="1" applyAlignment="1">
      <alignment horizontal="center"/>
    </xf>
    <xf numFmtId="0" fontId="4" fillId="0" borderId="0" xfId="2" applyFont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3" fillId="0" borderId="0" xfId="2" applyFont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2" borderId="12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5" xfId="2" applyFont="1" applyBorder="1" applyAlignment="1">
      <alignment horizontal="left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 wrapText="1"/>
    </xf>
    <xf numFmtId="0" fontId="3" fillId="2" borderId="14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/>
        <xdr:cNvCxnSpPr/>
      </xdr:nvCxnSpPr>
      <xdr:spPr>
        <a:xfrm>
          <a:off x="847725" y="129222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/>
        <xdr:cNvCxnSpPr/>
      </xdr:nvCxnSpPr>
      <xdr:spPr>
        <a:xfrm>
          <a:off x="4251324" y="129301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4" name="Conector recto 3"/>
        <xdr:cNvCxnSpPr/>
      </xdr:nvCxnSpPr>
      <xdr:spPr>
        <a:xfrm>
          <a:off x="8456613" y="12938125"/>
          <a:ext cx="244474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2/AVANCE%20DE%20INGRESOS%202022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2 POR RUBRO"/>
      <sheetName val="INGRESOS 2022 RUBRO Y PARTIDA"/>
      <sheetName val="INGRESOS 2022 CALENDARIO MENSUA"/>
      <sheetName val="SABANA DE TRANSFERENCIAS"/>
      <sheetName val="TRANSF POR PARTIDA MENSUAL"/>
      <sheetName val="INGRESOS 2022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Hoja2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8">
          <cell r="H38">
            <v>0</v>
          </cell>
        </row>
        <row r="42">
          <cell r="H42">
            <v>0</v>
          </cell>
        </row>
        <row r="50">
          <cell r="H50">
            <v>0</v>
          </cell>
        </row>
        <row r="190">
          <cell r="H190">
            <v>0</v>
          </cell>
        </row>
        <row r="205">
          <cell r="H205">
            <v>0</v>
          </cell>
        </row>
        <row r="254">
          <cell r="H254">
            <v>0</v>
          </cell>
        </row>
        <row r="257">
          <cell r="H257">
            <v>0</v>
          </cell>
        </row>
        <row r="258">
          <cell r="H258">
            <v>0</v>
          </cell>
        </row>
        <row r="259">
          <cell r="H259">
            <v>0</v>
          </cell>
        </row>
        <row r="260">
          <cell r="H260">
            <v>0</v>
          </cell>
        </row>
        <row r="261">
          <cell r="H261">
            <v>0</v>
          </cell>
        </row>
        <row r="265">
          <cell r="H265">
            <v>0</v>
          </cell>
        </row>
        <row r="266">
          <cell r="H266">
            <v>0</v>
          </cell>
        </row>
        <row r="267">
          <cell r="H267">
            <v>6818989</v>
          </cell>
        </row>
        <row r="268">
          <cell r="H268">
            <v>0</v>
          </cell>
        </row>
        <row r="269">
          <cell r="H269">
            <v>0</v>
          </cell>
        </row>
        <row r="270">
          <cell r="H270">
            <v>0</v>
          </cell>
        </row>
        <row r="271">
          <cell r="H271">
            <v>0</v>
          </cell>
        </row>
        <row r="272">
          <cell r="H272">
            <v>0</v>
          </cell>
        </row>
        <row r="273">
          <cell r="H273">
            <v>0</v>
          </cell>
        </row>
        <row r="274">
          <cell r="H274">
            <v>0</v>
          </cell>
        </row>
        <row r="276">
          <cell r="H276">
            <v>10007291</v>
          </cell>
        </row>
        <row r="277">
          <cell r="H277">
            <v>8450129</v>
          </cell>
        </row>
        <row r="280">
          <cell r="H280">
            <v>0</v>
          </cell>
        </row>
        <row r="281">
          <cell r="H281">
            <v>0</v>
          </cell>
        </row>
        <row r="282">
          <cell r="H282">
            <v>0</v>
          </cell>
        </row>
        <row r="283">
          <cell r="H283">
            <v>0</v>
          </cell>
        </row>
        <row r="284">
          <cell r="H284">
            <v>0</v>
          </cell>
        </row>
        <row r="285">
          <cell r="H285">
            <v>0</v>
          </cell>
        </row>
        <row r="286">
          <cell r="H286">
            <v>0</v>
          </cell>
        </row>
        <row r="291">
          <cell r="H291">
            <v>0</v>
          </cell>
        </row>
        <row r="292">
          <cell r="H292">
            <v>0</v>
          </cell>
        </row>
        <row r="293">
          <cell r="H293">
            <v>0</v>
          </cell>
        </row>
        <row r="296">
          <cell r="H296">
            <v>0</v>
          </cell>
        </row>
        <row r="297">
          <cell r="H297">
            <v>0</v>
          </cell>
        </row>
        <row r="298">
          <cell r="H298">
            <v>0</v>
          </cell>
        </row>
        <row r="299">
          <cell r="H299">
            <v>0</v>
          </cell>
        </row>
        <row r="300">
          <cell r="H300">
            <v>0</v>
          </cell>
        </row>
      </sheetData>
      <sheetData sheetId="4"/>
      <sheetData sheetId="5"/>
      <sheetData sheetId="6"/>
      <sheetData sheetId="7"/>
      <sheetData sheetId="8"/>
      <sheetData sheetId="9">
        <row r="38">
          <cell r="E38">
            <v>185435812.48000002</v>
          </cell>
          <cell r="W38">
            <v>99036721.469999984</v>
          </cell>
        </row>
        <row r="42">
          <cell r="E42">
            <v>3269918.55</v>
          </cell>
          <cell r="W42">
            <v>818454.40999999992</v>
          </cell>
        </row>
        <row r="50">
          <cell r="E50">
            <v>1692934.6400000006</v>
          </cell>
          <cell r="W50">
            <v>551477.85</v>
          </cell>
        </row>
        <row r="192">
          <cell r="E192">
            <v>127331184.58000001</v>
          </cell>
          <cell r="W192">
            <v>32784928.640000001</v>
          </cell>
        </row>
        <row r="209">
          <cell r="E209">
            <v>6894175.4700000007</v>
          </cell>
          <cell r="W209">
            <v>2849568.75</v>
          </cell>
        </row>
        <row r="260">
          <cell r="E260">
            <v>13040696.080000002</v>
          </cell>
          <cell r="W260">
            <v>8036664.25</v>
          </cell>
        </row>
        <row r="263">
          <cell r="E263">
            <v>151288629.44</v>
          </cell>
          <cell r="W263">
            <v>51527654</v>
          </cell>
        </row>
        <row r="264">
          <cell r="E264">
            <v>26751693.329999998</v>
          </cell>
          <cell r="W264">
            <v>8632911</v>
          </cell>
        </row>
        <row r="265">
          <cell r="E265">
            <v>10363364.000000002</v>
          </cell>
          <cell r="W265">
            <v>2311373</v>
          </cell>
        </row>
        <row r="266">
          <cell r="E266">
            <v>7026773.3300000001</v>
          </cell>
          <cell r="W266">
            <v>2636370</v>
          </cell>
        </row>
        <row r="267">
          <cell r="E267">
            <v>8736048</v>
          </cell>
          <cell r="W267">
            <v>2586864</v>
          </cell>
        </row>
        <row r="270">
          <cell r="E270">
            <v>0</v>
          </cell>
          <cell r="W270">
            <v>0</v>
          </cell>
        </row>
        <row r="271">
          <cell r="E271">
            <v>0</v>
          </cell>
          <cell r="W271">
            <v>0</v>
          </cell>
        </row>
        <row r="272">
          <cell r="E272">
            <v>0</v>
          </cell>
          <cell r="W272">
            <v>0</v>
          </cell>
        </row>
        <row r="273">
          <cell r="E273">
            <v>9999999.9999999981</v>
          </cell>
          <cell r="W273">
            <v>1359170</v>
          </cell>
        </row>
        <row r="274">
          <cell r="E274">
            <v>10753653.33</v>
          </cell>
          <cell r="W274">
            <v>5747807</v>
          </cell>
        </row>
        <row r="275">
          <cell r="E275">
            <v>680088</v>
          </cell>
          <cell r="W275">
            <v>336231</v>
          </cell>
        </row>
        <row r="276">
          <cell r="E276">
            <v>1214908</v>
          </cell>
          <cell r="W276">
            <v>398053</v>
          </cell>
        </row>
        <row r="277">
          <cell r="E277">
            <v>477684</v>
          </cell>
          <cell r="W277">
            <v>251343</v>
          </cell>
        </row>
        <row r="278">
          <cell r="E278">
            <v>0</v>
          </cell>
          <cell r="W278">
            <v>0</v>
          </cell>
        </row>
        <row r="279">
          <cell r="E279">
            <v>0</v>
          </cell>
          <cell r="W279">
            <v>0</v>
          </cell>
        </row>
        <row r="280">
          <cell r="E280">
            <v>0</v>
          </cell>
          <cell r="W280">
            <v>0</v>
          </cell>
        </row>
        <row r="282">
          <cell r="E282">
            <v>83500488</v>
          </cell>
          <cell r="W282">
            <v>23604915</v>
          </cell>
        </row>
        <row r="283">
          <cell r="E283">
            <v>24371080</v>
          </cell>
          <cell r="W283">
            <v>9846363</v>
          </cell>
        </row>
        <row r="286">
          <cell r="E286">
            <v>0</v>
          </cell>
          <cell r="W286">
            <v>0</v>
          </cell>
        </row>
        <row r="287">
          <cell r="E287">
            <v>0</v>
          </cell>
          <cell r="W287">
            <v>0</v>
          </cell>
        </row>
        <row r="288">
          <cell r="E288">
            <v>0</v>
          </cell>
          <cell r="W288">
            <v>0</v>
          </cell>
        </row>
        <row r="289">
          <cell r="E289">
            <v>0</v>
          </cell>
          <cell r="W289">
            <v>0</v>
          </cell>
        </row>
        <row r="290">
          <cell r="E290">
            <v>0</v>
          </cell>
          <cell r="W290">
            <v>0</v>
          </cell>
        </row>
        <row r="291">
          <cell r="E291">
            <v>0</v>
          </cell>
          <cell r="W291">
            <v>0</v>
          </cell>
        </row>
        <row r="292">
          <cell r="E292">
            <v>0</v>
          </cell>
          <cell r="W292">
            <v>0</v>
          </cell>
        </row>
        <row r="297">
          <cell r="E297">
            <v>0</v>
          </cell>
          <cell r="W297">
            <v>0</v>
          </cell>
        </row>
        <row r="298">
          <cell r="E298">
            <v>1223158.4100000001</v>
          </cell>
          <cell r="W298">
            <v>432358.61</v>
          </cell>
        </row>
        <row r="299">
          <cell r="E299">
            <v>0</v>
          </cell>
          <cell r="W299">
            <v>378419.09</v>
          </cell>
        </row>
        <row r="303">
          <cell r="E303">
            <v>1212</v>
          </cell>
          <cell r="W303">
            <v>633</v>
          </cell>
        </row>
        <row r="304">
          <cell r="E304">
            <v>13099929.329999998</v>
          </cell>
          <cell r="W304">
            <v>1913779</v>
          </cell>
        </row>
        <row r="305">
          <cell r="E305">
            <v>2419085.33</v>
          </cell>
          <cell r="W305">
            <v>700283</v>
          </cell>
        </row>
        <row r="306">
          <cell r="E306">
            <v>0</v>
          </cell>
          <cell r="W306">
            <v>0</v>
          </cell>
        </row>
        <row r="307">
          <cell r="E307">
            <v>13503441.52</v>
          </cell>
          <cell r="W307">
            <v>6097556.3999999994</v>
          </cell>
        </row>
        <row r="308">
          <cell r="E308">
            <v>1321174.67</v>
          </cell>
          <cell r="W308">
            <v>639286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87"/>
  <sheetViews>
    <sheetView tabSelected="1" workbookViewId="0">
      <selection activeCell="L77" sqref="L77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4.140625" style="1" customWidth="1"/>
    <col min="9" max="9" width="14.28515625" style="1" customWidth="1"/>
    <col min="10" max="10" width="17.140625" style="1" customWidth="1"/>
    <col min="11" max="16384" width="11.42578125" style="1"/>
  </cols>
  <sheetData>
    <row r="1" spans="2:10" ht="13.5" thickBot="1" x14ac:dyDescent="0.25"/>
    <row r="2" spans="2:10" x14ac:dyDescent="0.2">
      <c r="B2" s="45" t="s">
        <v>0</v>
      </c>
      <c r="C2" s="46"/>
      <c r="D2" s="46"/>
      <c r="E2" s="46"/>
      <c r="F2" s="46"/>
      <c r="G2" s="46"/>
      <c r="H2" s="46"/>
      <c r="I2" s="46"/>
      <c r="J2" s="47"/>
    </row>
    <row r="3" spans="2:10" x14ac:dyDescent="0.2">
      <c r="B3" s="48" t="s">
        <v>1</v>
      </c>
      <c r="C3" s="49"/>
      <c r="D3" s="49"/>
      <c r="E3" s="49"/>
      <c r="F3" s="49"/>
      <c r="G3" s="49"/>
      <c r="H3" s="49"/>
      <c r="I3" s="49"/>
      <c r="J3" s="50"/>
    </row>
    <row r="4" spans="2:10" x14ac:dyDescent="0.2">
      <c r="B4" s="48" t="s">
        <v>2</v>
      </c>
      <c r="C4" s="49"/>
      <c r="D4" s="49"/>
      <c r="E4" s="49"/>
      <c r="F4" s="49"/>
      <c r="G4" s="49"/>
      <c r="H4" s="49"/>
      <c r="I4" s="49"/>
      <c r="J4" s="50"/>
    </row>
    <row r="5" spans="2:10" ht="13.5" thickBot="1" x14ac:dyDescent="0.25">
      <c r="B5" s="38" t="s">
        <v>3</v>
      </c>
      <c r="C5" s="39"/>
      <c r="D5" s="39"/>
      <c r="E5" s="39"/>
      <c r="F5" s="39"/>
      <c r="G5" s="39"/>
      <c r="H5" s="39"/>
      <c r="I5" s="39"/>
      <c r="J5" s="40"/>
    </row>
    <row r="6" spans="2:10" ht="9" customHeight="1" thickBot="1" x14ac:dyDescent="0.25">
      <c r="B6" s="45"/>
      <c r="C6" s="46"/>
      <c r="D6" s="47"/>
      <c r="E6" s="51" t="s">
        <v>4</v>
      </c>
      <c r="F6" s="52"/>
      <c r="G6" s="52"/>
      <c r="H6" s="52"/>
      <c r="I6" s="53"/>
      <c r="J6" s="36" t="s">
        <v>5</v>
      </c>
    </row>
    <row r="7" spans="2:10" x14ac:dyDescent="0.2">
      <c r="B7" s="48" t="s">
        <v>6</v>
      </c>
      <c r="C7" s="49"/>
      <c r="D7" s="50"/>
      <c r="E7" s="36" t="s">
        <v>7</v>
      </c>
      <c r="F7" s="55" t="s">
        <v>8</v>
      </c>
      <c r="G7" s="36" t="s">
        <v>9</v>
      </c>
      <c r="H7" s="36" t="s">
        <v>10</v>
      </c>
      <c r="I7" s="36" t="s">
        <v>11</v>
      </c>
      <c r="J7" s="54"/>
    </row>
    <row r="8" spans="2:10" ht="13.5" thickBot="1" x14ac:dyDescent="0.25">
      <c r="B8" s="38" t="s">
        <v>12</v>
      </c>
      <c r="C8" s="39"/>
      <c r="D8" s="40"/>
      <c r="E8" s="37"/>
      <c r="F8" s="56"/>
      <c r="G8" s="37"/>
      <c r="H8" s="37"/>
      <c r="I8" s="37"/>
      <c r="J8" s="37"/>
    </row>
    <row r="9" spans="2:10" ht="6.75" customHeight="1" x14ac:dyDescent="0.2">
      <c r="B9" s="41"/>
      <c r="C9" s="42"/>
      <c r="D9" s="43"/>
      <c r="E9" s="2"/>
      <c r="F9" s="2"/>
      <c r="G9" s="2"/>
      <c r="H9" s="2"/>
      <c r="I9" s="2"/>
      <c r="J9" s="2"/>
    </row>
    <row r="10" spans="2:10" x14ac:dyDescent="0.2">
      <c r="B10" s="34" t="s">
        <v>13</v>
      </c>
      <c r="C10" s="35"/>
      <c r="D10" s="44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30" t="s">
        <v>14</v>
      </c>
      <c r="D11" s="31"/>
      <c r="E11" s="4">
        <f>+'[1]INGRESOS DEVENGADOS MENSUAL '!E38</f>
        <v>185435812.48000002</v>
      </c>
      <c r="F11" s="4">
        <f>+'[1]SABANA DE TRANSFERENCIAS'!H38</f>
        <v>0</v>
      </c>
      <c r="G11" s="4">
        <f t="shared" ref="G11:G16" si="0">+E11+F11</f>
        <v>185435812.48000002</v>
      </c>
      <c r="H11" s="4">
        <f>+'[1]INGRESOS DEVENGADOS MENSUAL '!W38</f>
        <v>99036721.469999984</v>
      </c>
      <c r="I11" s="4">
        <f>+'[1]INGRESOS DEVENGADOS MENSUAL '!W38</f>
        <v>99036721.469999984</v>
      </c>
      <c r="J11" s="4">
        <f t="shared" ref="J11:J16" si="1">+I11-E11</f>
        <v>-86399091.010000035</v>
      </c>
    </row>
    <row r="12" spans="2:10" ht="10.5" customHeight="1" x14ac:dyDescent="0.2">
      <c r="B12" s="3"/>
      <c r="C12" s="30" t="s">
        <v>15</v>
      </c>
      <c r="D12" s="31"/>
      <c r="E12" s="4">
        <f>+'[1]INGRESOS DEVENGADOS MENSUAL '!E42</f>
        <v>3269918.55</v>
      </c>
      <c r="F12" s="4">
        <f>+'[1]SABANA DE TRANSFERENCIAS'!H42</f>
        <v>0</v>
      </c>
      <c r="G12" s="4">
        <f t="shared" si="0"/>
        <v>3269918.55</v>
      </c>
      <c r="H12" s="4">
        <f>+'[1]INGRESOS DEVENGADOS MENSUAL '!W42</f>
        <v>818454.40999999992</v>
      </c>
      <c r="I12" s="4">
        <f>+'[1]INGRESOS DEVENGADOS MENSUAL '!W42</f>
        <v>818454.40999999992</v>
      </c>
      <c r="J12" s="4">
        <f t="shared" si="1"/>
        <v>-2451464.1399999997</v>
      </c>
    </row>
    <row r="13" spans="2:10" ht="10.5" customHeight="1" x14ac:dyDescent="0.2">
      <c r="B13" s="3"/>
      <c r="C13" s="30" t="s">
        <v>16</v>
      </c>
      <c r="D13" s="31"/>
      <c r="E13" s="4">
        <f>+'[1]INGRESOS DEVENGADOS MENSUAL '!E50</f>
        <v>1692934.6400000006</v>
      </c>
      <c r="F13" s="4">
        <f>+'[1]SABANA DE TRANSFERENCIAS'!H50</f>
        <v>0</v>
      </c>
      <c r="G13" s="4">
        <f t="shared" si="0"/>
        <v>1692934.6400000006</v>
      </c>
      <c r="H13" s="4">
        <f>+'[1]INGRESOS DEVENGADOS MENSUAL '!W50</f>
        <v>551477.85</v>
      </c>
      <c r="I13" s="4">
        <f>+'[1]INGRESOS DEVENGADOS MENSUAL '!W50</f>
        <v>551477.85</v>
      </c>
      <c r="J13" s="4">
        <f t="shared" si="1"/>
        <v>-1141456.7900000005</v>
      </c>
    </row>
    <row r="14" spans="2:10" ht="10.5" customHeight="1" x14ac:dyDescent="0.2">
      <c r="B14" s="3"/>
      <c r="C14" s="30" t="s">
        <v>17</v>
      </c>
      <c r="D14" s="31"/>
      <c r="E14" s="4">
        <f>+'[1]INGRESOS DEVENGADOS MENSUAL '!E192</f>
        <v>127331184.58000001</v>
      </c>
      <c r="F14" s="4">
        <f>+'[1]SABANA DE TRANSFERENCIAS'!H190</f>
        <v>0</v>
      </c>
      <c r="G14" s="4">
        <f t="shared" si="0"/>
        <v>127331184.58000001</v>
      </c>
      <c r="H14" s="4">
        <f>+'[1]INGRESOS DEVENGADOS MENSUAL '!W192</f>
        <v>32784928.640000001</v>
      </c>
      <c r="I14" s="4">
        <f>+'[1]INGRESOS DEVENGADOS MENSUAL '!W192</f>
        <v>32784928.640000001</v>
      </c>
      <c r="J14" s="4">
        <f t="shared" si="1"/>
        <v>-94546255.940000013</v>
      </c>
    </row>
    <row r="15" spans="2:10" ht="10.5" customHeight="1" x14ac:dyDescent="0.2">
      <c r="B15" s="3"/>
      <c r="C15" s="30" t="s">
        <v>18</v>
      </c>
      <c r="D15" s="31"/>
      <c r="E15" s="4">
        <f>+'[1]INGRESOS DEVENGADOS MENSUAL '!E209</f>
        <v>6894175.4700000007</v>
      </c>
      <c r="F15" s="4">
        <f>+'[1]SABANA DE TRANSFERENCIAS'!H205</f>
        <v>0</v>
      </c>
      <c r="G15" s="4">
        <f t="shared" si="0"/>
        <v>6894175.4700000007</v>
      </c>
      <c r="H15" s="4">
        <f>+'[1]INGRESOS DEVENGADOS MENSUAL '!W209</f>
        <v>2849568.75</v>
      </c>
      <c r="I15" s="4">
        <f>+'[1]INGRESOS DEVENGADOS MENSUAL '!W209</f>
        <v>2849568.75</v>
      </c>
      <c r="J15" s="4">
        <f t="shared" si="1"/>
        <v>-4044606.7200000007</v>
      </c>
    </row>
    <row r="16" spans="2:10" ht="10.5" customHeight="1" x14ac:dyDescent="0.2">
      <c r="B16" s="3"/>
      <c r="C16" s="30" t="s">
        <v>19</v>
      </c>
      <c r="D16" s="31"/>
      <c r="E16" s="4">
        <f>+'[1]INGRESOS DEVENGADOS MENSUAL '!E260</f>
        <v>13040696.080000002</v>
      </c>
      <c r="F16" s="4">
        <f>+'[1]SABANA DE TRANSFERENCIAS'!H254</f>
        <v>0</v>
      </c>
      <c r="G16" s="4">
        <f t="shared" si="0"/>
        <v>13040696.080000002</v>
      </c>
      <c r="H16" s="4">
        <f>+'[1]INGRESOS DEVENGADOS MENSUAL '!W260</f>
        <v>8036664.25</v>
      </c>
      <c r="I16" s="4">
        <f>+'[1]INGRESOS DEVENGADOS MENSUAL '!W260</f>
        <v>8036664.25</v>
      </c>
      <c r="J16" s="4">
        <f t="shared" si="1"/>
        <v>-5004031.8300000019</v>
      </c>
    </row>
    <row r="17" spans="2:10" ht="10.5" customHeight="1" x14ac:dyDescent="0.2">
      <c r="B17" s="3"/>
      <c r="C17" s="30" t="s">
        <v>20</v>
      </c>
      <c r="D17" s="31"/>
      <c r="E17" s="4"/>
      <c r="F17" s="4"/>
      <c r="G17" s="4"/>
      <c r="H17" s="4"/>
      <c r="I17" s="4"/>
      <c r="J17" s="4">
        <f t="shared" ref="J17:J29" si="2">+I17-E17</f>
        <v>0</v>
      </c>
    </row>
    <row r="18" spans="2:10" ht="10.5" customHeight="1" x14ac:dyDescent="0.2">
      <c r="B18" s="3"/>
      <c r="C18" s="30" t="s">
        <v>21</v>
      </c>
      <c r="D18" s="31"/>
      <c r="E18" s="5">
        <f>SUM(E19:E29)</f>
        <v>214166508.09999999</v>
      </c>
      <c r="F18" s="5">
        <f>SUM(F19:F29)</f>
        <v>6818989</v>
      </c>
      <c r="G18" s="5">
        <f>SUM(G19:G29)</f>
        <v>220985497.09999999</v>
      </c>
      <c r="H18" s="5">
        <f>SUM(H19:H29)</f>
        <v>69054342</v>
      </c>
      <c r="I18" s="5">
        <f>SUM(I19:I29)</f>
        <v>69054342</v>
      </c>
      <c r="J18" s="4">
        <f>+I18-E18</f>
        <v>-145112166.09999999</v>
      </c>
    </row>
    <row r="19" spans="2:10" ht="10.5" customHeight="1" x14ac:dyDescent="0.2">
      <c r="B19" s="3"/>
      <c r="C19" s="6"/>
      <c r="D19" s="7" t="s">
        <v>22</v>
      </c>
      <c r="E19" s="4">
        <f>+'[1]INGRESOS DEVENGADOS MENSUAL '!E263+'[1]INGRESOS DEVENGADOS MENSUAL '!E270+'[1]INGRESOS DEVENGADOS MENSUAL '!E271+'[1]INGRESOS DEVENGADOS MENSUAL '!E272</f>
        <v>151288629.44</v>
      </c>
      <c r="F19" s="8">
        <f>+'[1]SABANA DE TRANSFERENCIAS'!H257+'[1]SABANA DE TRANSFERENCIAS'!H265+'[1]SABANA DE TRANSFERENCIAS'!H266</f>
        <v>0</v>
      </c>
      <c r="G19" s="4">
        <f>+E19+F19</f>
        <v>151288629.44</v>
      </c>
      <c r="H19" s="9">
        <f>+'[1]INGRESOS DEVENGADOS MENSUAL '!W263+'[1]INGRESOS DEVENGADOS MENSUAL '!W270+'[1]INGRESOS DEVENGADOS MENSUAL '!W271+'[1]INGRESOS DEVENGADOS MENSUAL '!W272</f>
        <v>51527654</v>
      </c>
      <c r="I19" s="9">
        <f>+'[1]INGRESOS DEVENGADOS MENSUAL '!W263+'[1]INGRESOS DEVENGADOS MENSUAL '!W270+'[1]INGRESOS DEVENGADOS MENSUAL '!W271+'[1]INGRESOS DEVENGADOS MENSUAL '!W272</f>
        <v>51527654</v>
      </c>
      <c r="J19" s="4">
        <f>+I19-E19</f>
        <v>-99760975.439999998</v>
      </c>
    </row>
    <row r="20" spans="2:10" ht="10.5" customHeight="1" x14ac:dyDescent="0.2">
      <c r="B20" s="3"/>
      <c r="C20" s="6"/>
      <c r="D20" s="7" t="s">
        <v>23</v>
      </c>
      <c r="E20" s="4">
        <f>+'[1]INGRESOS DEVENGADOS MENSUAL '!E264</f>
        <v>26751693.329999998</v>
      </c>
      <c r="F20" s="8">
        <f>+'[1]SABANA DE TRANSFERENCIAS'!H258</f>
        <v>0</v>
      </c>
      <c r="G20" s="4">
        <f>+E20+F20</f>
        <v>26751693.329999998</v>
      </c>
      <c r="H20" s="4">
        <f>+'[1]INGRESOS DEVENGADOS MENSUAL '!W264</f>
        <v>8632911</v>
      </c>
      <c r="I20" s="4">
        <f>+'[1]INGRESOS DEVENGADOS MENSUAL '!W264</f>
        <v>8632911</v>
      </c>
      <c r="J20" s="4">
        <f>+I20-E20</f>
        <v>-18118782.329999998</v>
      </c>
    </row>
    <row r="21" spans="2:10" ht="10.5" customHeight="1" x14ac:dyDescent="0.2">
      <c r="B21" s="3"/>
      <c r="C21" s="6"/>
      <c r="D21" s="7" t="s">
        <v>24</v>
      </c>
      <c r="E21" s="4">
        <f>+'[1]INGRESOS DEVENGADOS MENSUAL '!E265</f>
        <v>10363364.000000002</v>
      </c>
      <c r="F21" s="8">
        <f>+'[1]SABANA DE TRANSFERENCIAS'!H259</f>
        <v>0</v>
      </c>
      <c r="G21" s="4">
        <f>+E21+F21</f>
        <v>10363364.000000002</v>
      </c>
      <c r="H21" s="4">
        <f>+'[1]INGRESOS DEVENGADOS MENSUAL '!W265</f>
        <v>2311373</v>
      </c>
      <c r="I21" s="4">
        <f>+'[1]INGRESOS DEVENGADOS MENSUAL '!W265</f>
        <v>2311373</v>
      </c>
      <c r="J21" s="4">
        <f>+I21-E21</f>
        <v>-8051991.0000000019</v>
      </c>
    </row>
    <row r="22" spans="2:10" ht="10.5" customHeight="1" x14ac:dyDescent="0.2">
      <c r="B22" s="3"/>
      <c r="C22" s="6"/>
      <c r="D22" s="7" t="s">
        <v>25</v>
      </c>
      <c r="E22" s="4">
        <v>0</v>
      </c>
      <c r="F22" s="8">
        <v>0</v>
      </c>
      <c r="G22" s="4">
        <f>+E22-F22</f>
        <v>0</v>
      </c>
      <c r="H22" s="4">
        <v>0</v>
      </c>
      <c r="I22" s="4">
        <v>0</v>
      </c>
      <c r="J22" s="4">
        <f t="shared" si="2"/>
        <v>0</v>
      </c>
    </row>
    <row r="23" spans="2:10" ht="10.5" customHeight="1" x14ac:dyDescent="0.2">
      <c r="B23" s="3"/>
      <c r="C23" s="6"/>
      <c r="D23" s="7" t="s">
        <v>26</v>
      </c>
      <c r="E23" s="4">
        <v>0</v>
      </c>
      <c r="F23" s="8">
        <v>0</v>
      </c>
      <c r="G23" s="4">
        <f t="shared" ref="G23:G29" si="3">+E23-F23</f>
        <v>0</v>
      </c>
      <c r="H23" s="4">
        <v>0</v>
      </c>
      <c r="I23" s="4">
        <v>0</v>
      </c>
      <c r="J23" s="4">
        <f t="shared" si="2"/>
        <v>0</v>
      </c>
    </row>
    <row r="24" spans="2:10" ht="10.5" customHeight="1" x14ac:dyDescent="0.2">
      <c r="B24" s="3"/>
      <c r="C24" s="6"/>
      <c r="D24" s="7" t="s">
        <v>27</v>
      </c>
      <c r="E24" s="4">
        <f>+'[1]INGRESOS DEVENGADOS MENSUAL '!E266</f>
        <v>7026773.3300000001</v>
      </c>
      <c r="F24" s="8">
        <f>+'[1]SABANA DE TRANSFERENCIAS'!H260</f>
        <v>0</v>
      </c>
      <c r="G24" s="10">
        <f>+E24+F24</f>
        <v>7026773.3300000001</v>
      </c>
      <c r="H24" s="10">
        <f>+'[1]INGRESOS DEVENGADOS MENSUAL '!W266</f>
        <v>2636370</v>
      </c>
      <c r="I24" s="4">
        <f>+'[1]INGRESOS DEVENGADOS MENSUAL '!W266</f>
        <v>2636370</v>
      </c>
      <c r="J24" s="4">
        <f>+I24-E24</f>
        <v>-4390403.33</v>
      </c>
    </row>
    <row r="25" spans="2:10" ht="10.5" customHeight="1" x14ac:dyDescent="0.2">
      <c r="B25" s="3"/>
      <c r="C25" s="6"/>
      <c r="D25" s="7" t="s">
        <v>28</v>
      </c>
      <c r="E25" s="4">
        <v>0</v>
      </c>
      <c r="F25" s="8">
        <v>0</v>
      </c>
      <c r="G25" s="10">
        <f t="shared" si="3"/>
        <v>0</v>
      </c>
      <c r="H25" s="10">
        <v>0</v>
      </c>
      <c r="I25" s="4">
        <v>0</v>
      </c>
      <c r="J25" s="4">
        <f t="shared" si="2"/>
        <v>0</v>
      </c>
    </row>
    <row r="26" spans="2:10" ht="10.5" customHeight="1" x14ac:dyDescent="0.2">
      <c r="B26" s="3"/>
      <c r="C26" s="6"/>
      <c r="D26" s="7" t="s">
        <v>29</v>
      </c>
      <c r="E26" s="4">
        <v>0</v>
      </c>
      <c r="F26" s="8">
        <v>0</v>
      </c>
      <c r="G26" s="4">
        <f t="shared" si="3"/>
        <v>0</v>
      </c>
      <c r="H26" s="4">
        <v>0</v>
      </c>
      <c r="I26" s="4">
        <v>0</v>
      </c>
      <c r="J26" s="4">
        <f t="shared" si="2"/>
        <v>0</v>
      </c>
    </row>
    <row r="27" spans="2:10" ht="10.5" customHeight="1" x14ac:dyDescent="0.2">
      <c r="B27" s="3"/>
      <c r="C27" s="6"/>
      <c r="D27" s="7" t="s">
        <v>30</v>
      </c>
      <c r="E27" s="4">
        <f>+'[1]INGRESOS DEVENGADOS MENSUAL '!E267</f>
        <v>8736048</v>
      </c>
      <c r="F27" s="8">
        <f>+'[1]SABANA DE TRANSFERENCIAS'!H261</f>
        <v>0</v>
      </c>
      <c r="G27" s="4">
        <f>+E27+F27</f>
        <v>8736048</v>
      </c>
      <c r="H27" s="4">
        <f>+'[1]INGRESOS DEVENGADOS MENSUAL '!W267</f>
        <v>2586864</v>
      </c>
      <c r="I27" s="4">
        <f>+'[1]INGRESOS DEVENGADOS MENSUAL '!W267</f>
        <v>2586864</v>
      </c>
      <c r="J27" s="4">
        <f>+I27-E27</f>
        <v>-6149184</v>
      </c>
    </row>
    <row r="28" spans="2:10" ht="10.5" customHeight="1" x14ac:dyDescent="0.2">
      <c r="B28" s="3"/>
      <c r="C28" s="6"/>
      <c r="D28" s="7" t="s">
        <v>31</v>
      </c>
      <c r="E28" s="4">
        <f>+'[1]INGRESOS DEVENGADOS MENSUAL '!E273+'[1]INGRESOS DEVENGADOS MENSUAL '!E280</f>
        <v>9999999.9999999981</v>
      </c>
      <c r="F28" s="8">
        <f>+'[1]SABANA DE TRANSFERENCIAS'!H267+'[1]SABANA DE TRANSFERENCIAS'!H274</f>
        <v>6818989</v>
      </c>
      <c r="G28" s="4">
        <f>+E28+F28</f>
        <v>16818989</v>
      </c>
      <c r="H28" s="4">
        <f>+'[1]INGRESOS DEVENGADOS MENSUAL '!W273+'[1]INGRESOS DEVENGADOS MENSUAL '!W280</f>
        <v>1359170</v>
      </c>
      <c r="I28" s="4">
        <f>+'[1]INGRESOS DEVENGADOS MENSUAL '!W273</f>
        <v>1359170</v>
      </c>
      <c r="J28" s="4">
        <f>+I28-E28</f>
        <v>-8640829.9999999981</v>
      </c>
    </row>
    <row r="29" spans="2:10" ht="21" customHeight="1" x14ac:dyDescent="0.2">
      <c r="B29" s="3"/>
      <c r="C29" s="6"/>
      <c r="D29" s="11" t="s">
        <v>32</v>
      </c>
      <c r="E29" s="4">
        <v>0</v>
      </c>
      <c r="F29" s="8">
        <v>0</v>
      </c>
      <c r="G29" s="4">
        <f t="shared" si="3"/>
        <v>0</v>
      </c>
      <c r="H29" s="4"/>
      <c r="I29" s="4"/>
      <c r="J29" s="4">
        <f t="shared" si="2"/>
        <v>0</v>
      </c>
    </row>
    <row r="30" spans="2:10" ht="10.5" customHeight="1" x14ac:dyDescent="0.2">
      <c r="B30" s="3"/>
      <c r="C30" s="30" t="s">
        <v>33</v>
      </c>
      <c r="D30" s="31"/>
      <c r="E30" s="4">
        <f>SUM(E31:E35)</f>
        <v>29023668.18</v>
      </c>
      <c r="F30" s="8">
        <f>SUM(F31:F35)</f>
        <v>0</v>
      </c>
      <c r="G30" s="4">
        <f>SUM(G31:G35)</f>
        <v>29023668.18</v>
      </c>
      <c r="H30" s="4">
        <f>SUM(H31:H35)</f>
        <v>8712251.3999999985</v>
      </c>
      <c r="I30" s="4">
        <f>SUM(I31:I35)</f>
        <v>8712251.3999999985</v>
      </c>
      <c r="J30" s="4">
        <f t="shared" ref="J30:J35" si="4">+I30-E30</f>
        <v>-20311416.780000001</v>
      </c>
    </row>
    <row r="31" spans="2:10" ht="10.5" customHeight="1" x14ac:dyDescent="0.2">
      <c r="B31" s="3"/>
      <c r="C31" s="6"/>
      <c r="D31" s="7" t="s">
        <v>34</v>
      </c>
      <c r="E31" s="4">
        <f>+'[1]INGRESOS DEVENGADOS MENSUAL '!E303</f>
        <v>1212</v>
      </c>
      <c r="F31" s="8">
        <f>+'[1]SABANA DE TRANSFERENCIAS'!H296</f>
        <v>0</v>
      </c>
      <c r="G31" s="4">
        <f>+E31+F31</f>
        <v>1212</v>
      </c>
      <c r="H31" s="4">
        <f>+'[1]INGRESOS DEVENGADOS MENSUAL '!W303</f>
        <v>633</v>
      </c>
      <c r="I31" s="4">
        <f>+'[1]INGRESOS DEVENGADOS MENSUAL '!W303</f>
        <v>633</v>
      </c>
      <c r="J31" s="4">
        <f t="shared" si="4"/>
        <v>-579</v>
      </c>
    </row>
    <row r="32" spans="2:10" ht="10.5" customHeight="1" x14ac:dyDescent="0.2">
      <c r="B32" s="3"/>
      <c r="C32" s="6"/>
      <c r="D32" s="7" t="s">
        <v>35</v>
      </c>
      <c r="E32" s="4">
        <f>+'[1]INGRESOS DEVENGADOS MENSUAL '!E304</f>
        <v>13099929.329999998</v>
      </c>
      <c r="F32" s="8">
        <f>+'[1]SABANA DE TRANSFERENCIAS'!H297</f>
        <v>0</v>
      </c>
      <c r="G32" s="4">
        <f>+E32+F32</f>
        <v>13099929.329999998</v>
      </c>
      <c r="H32" s="4">
        <f>+'[1]INGRESOS DEVENGADOS MENSUAL '!W304</f>
        <v>1913779</v>
      </c>
      <c r="I32" s="4">
        <f>+'[1]INGRESOS DEVENGADOS MENSUAL '!W304</f>
        <v>1913779</v>
      </c>
      <c r="J32" s="4">
        <f t="shared" si="4"/>
        <v>-11186150.329999998</v>
      </c>
    </row>
    <row r="33" spans="2:10" ht="10.5" customHeight="1" x14ac:dyDescent="0.2">
      <c r="B33" s="3"/>
      <c r="C33" s="6"/>
      <c r="D33" s="7" t="s">
        <v>36</v>
      </c>
      <c r="E33" s="4">
        <f>+'[1]INGRESOS DEVENGADOS MENSUAL '!E305</f>
        <v>2419085.33</v>
      </c>
      <c r="F33" s="8">
        <f>+'[1]SABANA DE TRANSFERENCIAS'!H298</f>
        <v>0</v>
      </c>
      <c r="G33" s="4">
        <f>+E33+F33</f>
        <v>2419085.33</v>
      </c>
      <c r="H33" s="4">
        <f>+'[1]INGRESOS DEVENGADOS MENSUAL '!W305</f>
        <v>700283</v>
      </c>
      <c r="I33" s="4">
        <f>+'[1]INGRESOS DEVENGADOS MENSUAL '!W305</f>
        <v>700283</v>
      </c>
      <c r="J33" s="4">
        <f t="shared" si="4"/>
        <v>-1718802.33</v>
      </c>
    </row>
    <row r="34" spans="2:10" ht="10.5" customHeight="1" x14ac:dyDescent="0.2">
      <c r="B34" s="3"/>
      <c r="C34" s="6"/>
      <c r="D34" s="7" t="s">
        <v>37</v>
      </c>
      <c r="E34" s="4">
        <v>0</v>
      </c>
      <c r="F34" s="8">
        <v>0</v>
      </c>
      <c r="G34" s="4">
        <f>+E34-F34</f>
        <v>0</v>
      </c>
      <c r="H34" s="4">
        <v>0</v>
      </c>
      <c r="I34" s="4">
        <v>0</v>
      </c>
      <c r="J34" s="4">
        <f t="shared" si="4"/>
        <v>0</v>
      </c>
    </row>
    <row r="35" spans="2:10" ht="10.5" customHeight="1" x14ac:dyDescent="0.2">
      <c r="B35" s="3"/>
      <c r="C35" s="6"/>
      <c r="D35" s="7" t="s">
        <v>38</v>
      </c>
      <c r="E35" s="4">
        <f>+'[1]INGRESOS DEVENGADOS MENSUAL '!E306+'[1]INGRESOS DEVENGADOS MENSUAL '!E307</f>
        <v>13503441.52</v>
      </c>
      <c r="F35" s="8">
        <f>+'[1]SABANA DE TRANSFERENCIAS'!H299+'[1]SABANA DE TRANSFERENCIAS'!H300</f>
        <v>0</v>
      </c>
      <c r="G35" s="4">
        <f>+E35+F35</f>
        <v>13503441.52</v>
      </c>
      <c r="H35" s="4">
        <f>+'[1]INGRESOS DEVENGADOS MENSUAL '!W306+'[1]INGRESOS DEVENGADOS MENSUAL '!W307</f>
        <v>6097556.3999999994</v>
      </c>
      <c r="I35" s="4">
        <f>+'[1]INGRESOS DEVENGADOS MENSUAL '!W306+'[1]INGRESOS DEVENGADOS MENSUAL '!W307</f>
        <v>6097556.3999999994</v>
      </c>
      <c r="J35" s="4">
        <f t="shared" si="4"/>
        <v>-7405885.1200000001</v>
      </c>
    </row>
    <row r="36" spans="2:10" ht="10.5" customHeight="1" x14ac:dyDescent="0.2">
      <c r="B36" s="3"/>
      <c r="C36" s="30" t="s">
        <v>39</v>
      </c>
      <c r="D36" s="31"/>
      <c r="E36" s="4">
        <v>0</v>
      </c>
      <c r="F36" s="8">
        <v>0</v>
      </c>
      <c r="G36" s="4">
        <v>0</v>
      </c>
      <c r="H36" s="4">
        <v>0</v>
      </c>
      <c r="I36" s="4">
        <v>0</v>
      </c>
      <c r="J36" s="4">
        <f t="shared" ref="J36:J41" si="5">+I36-E36</f>
        <v>0</v>
      </c>
    </row>
    <row r="37" spans="2:10" ht="10.5" customHeight="1" x14ac:dyDescent="0.2">
      <c r="B37" s="3"/>
      <c r="C37" s="30" t="s">
        <v>40</v>
      </c>
      <c r="D37" s="31"/>
      <c r="E37" s="4">
        <f>SUM(E38)</f>
        <v>1223158.4100000001</v>
      </c>
      <c r="F37" s="8">
        <f>SUM(F38)</f>
        <v>0</v>
      </c>
      <c r="G37" s="4">
        <f>SUM(G38)</f>
        <v>1223158.4100000001</v>
      </c>
      <c r="H37" s="4">
        <f>SUM(H38)</f>
        <v>810777.7</v>
      </c>
      <c r="I37" s="4">
        <f>+I38</f>
        <v>810777.7</v>
      </c>
      <c r="J37" s="4">
        <f>+I37-E37</f>
        <v>-412380.7100000002</v>
      </c>
    </row>
    <row r="38" spans="2:10" ht="10.5" customHeight="1" x14ac:dyDescent="0.2">
      <c r="B38" s="3"/>
      <c r="C38" s="6"/>
      <c r="D38" s="7" t="s">
        <v>41</v>
      </c>
      <c r="E38" s="4">
        <f>+'[1]INGRESOS DEVENGADOS MENSUAL '!E298+'[1]INGRESOS DEVENGADOS MENSUAL '!E299</f>
        <v>1223158.4100000001</v>
      </c>
      <c r="F38" s="8">
        <f>+'[1]SABANA DE TRANSFERENCIAS'!H292+'[1]SABANA DE TRANSFERENCIAS'!H293</f>
        <v>0</v>
      </c>
      <c r="G38" s="4">
        <f>+E38+F38</f>
        <v>1223158.4100000001</v>
      </c>
      <c r="H38" s="4">
        <f>+'[1]INGRESOS DEVENGADOS MENSUAL '!W298+'[1]INGRESOS DEVENGADOS MENSUAL '!W299</f>
        <v>810777.7</v>
      </c>
      <c r="I38" s="4">
        <f>+H38</f>
        <v>810777.7</v>
      </c>
      <c r="J38" s="4">
        <f>+I38-E38</f>
        <v>-412380.7100000002</v>
      </c>
    </row>
    <row r="39" spans="2:10" ht="10.5" customHeight="1" x14ac:dyDescent="0.2">
      <c r="B39" s="3"/>
      <c r="C39" s="30" t="s">
        <v>42</v>
      </c>
      <c r="D39" s="31"/>
      <c r="E39" s="4">
        <f>SUM(E40:E41)</f>
        <v>14447508</v>
      </c>
      <c r="F39" s="8">
        <f>SUM(F40:F41)</f>
        <v>0</v>
      </c>
      <c r="G39" s="4">
        <f>SUM(G40:G41)</f>
        <v>14447508</v>
      </c>
      <c r="H39" s="4">
        <f>SUM(H40:H41)</f>
        <v>7372720</v>
      </c>
      <c r="I39" s="4">
        <f>+I40</f>
        <v>7372720</v>
      </c>
      <c r="J39" s="4">
        <f>+I39-E39</f>
        <v>-7074788</v>
      </c>
    </row>
    <row r="40" spans="2:10" ht="10.5" customHeight="1" x14ac:dyDescent="0.2">
      <c r="B40" s="3"/>
      <c r="C40" s="6"/>
      <c r="D40" s="7" t="s">
        <v>43</v>
      </c>
      <c r="E40" s="4">
        <f>+'[1]INGRESOS DEVENGADOS MENSUAL '!E274+'[1]INGRESOS DEVENGADOS MENSUAL '!E275+'[1]INGRESOS DEVENGADOS MENSUAL '!E276+'[1]INGRESOS DEVENGADOS MENSUAL '!E277+'[1]INGRESOS DEVENGADOS MENSUAL '!E278+'[1]INGRESOS DEVENGADOS MENSUAL '!E279+'[1]INGRESOS DEVENGADOS MENSUAL '!E308</f>
        <v>14447508</v>
      </c>
      <c r="F40" s="8">
        <f>+'[1]SABANA DE TRANSFERENCIAS'!H268+'[1]SABANA DE TRANSFERENCIAS'!H269+'[1]SABANA DE TRANSFERENCIAS'!H270+'[1]SABANA DE TRANSFERENCIAS'!H271+'[1]SABANA DE TRANSFERENCIAS'!H272+'[1]SABANA DE TRANSFERENCIAS'!H273</f>
        <v>0</v>
      </c>
      <c r="G40" s="4">
        <f>+E40+F40</f>
        <v>14447508</v>
      </c>
      <c r="H40" s="4">
        <f>+'[1]INGRESOS DEVENGADOS MENSUAL '!W274+'[1]INGRESOS DEVENGADOS MENSUAL '!W275+'[1]INGRESOS DEVENGADOS MENSUAL '!W276+'[1]INGRESOS DEVENGADOS MENSUAL '!W277+'[1]INGRESOS DEVENGADOS MENSUAL '!W278+'[1]INGRESOS DEVENGADOS MENSUAL '!W279+'[1]INGRESOS DEVENGADOS MENSUAL '!W308</f>
        <v>7372720</v>
      </c>
      <c r="I40" s="4">
        <f>+H40</f>
        <v>7372720</v>
      </c>
      <c r="J40" s="4">
        <f>+I40-E40</f>
        <v>-7074788</v>
      </c>
    </row>
    <row r="41" spans="2:10" ht="10.5" customHeight="1" x14ac:dyDescent="0.2">
      <c r="B41" s="3"/>
      <c r="C41" s="6"/>
      <c r="D41" s="7" t="s">
        <v>44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 t="shared" si="5"/>
        <v>0</v>
      </c>
    </row>
    <row r="42" spans="2:10" ht="10.5" customHeight="1" x14ac:dyDescent="0.2">
      <c r="B42" s="12"/>
      <c r="C42" s="13"/>
      <c r="D42" s="14"/>
      <c r="E42" s="4"/>
      <c r="F42" s="4"/>
      <c r="G42" s="4"/>
      <c r="H42" s="4"/>
      <c r="I42" s="4"/>
      <c r="J42" s="4"/>
    </row>
    <row r="43" spans="2:10" ht="10.5" customHeight="1" x14ac:dyDescent="0.2">
      <c r="B43" s="34" t="s">
        <v>45</v>
      </c>
      <c r="C43" s="35"/>
      <c r="D43" s="27"/>
      <c r="E43" s="15">
        <f t="shared" ref="E43:J43" si="6">+E11+E12+E13+E14+E15+E16+E17+E18+E30+E36+E37+E39</f>
        <v>596525564.48999989</v>
      </c>
      <c r="F43" s="15">
        <f t="shared" si="6"/>
        <v>6818989</v>
      </c>
      <c r="G43" s="15">
        <f t="shared" si="6"/>
        <v>603344553.48999989</v>
      </c>
      <c r="H43" s="15">
        <f t="shared" si="6"/>
        <v>230027906.46999997</v>
      </c>
      <c r="I43" s="15">
        <f t="shared" si="6"/>
        <v>230027906.46999997</v>
      </c>
      <c r="J43" s="15">
        <f t="shared" si="6"/>
        <v>-366497658.02000004</v>
      </c>
    </row>
    <row r="44" spans="2:10" ht="10.5" customHeight="1" x14ac:dyDescent="0.2">
      <c r="B44" s="34" t="s">
        <v>46</v>
      </c>
      <c r="C44" s="35"/>
      <c r="D44" s="27"/>
      <c r="E44" s="16"/>
      <c r="F44" s="16"/>
      <c r="G44" s="16"/>
      <c r="H44" s="16"/>
      <c r="I44" s="16"/>
      <c r="J44" s="4"/>
    </row>
    <row r="45" spans="2:10" ht="10.5" customHeight="1" x14ac:dyDescent="0.2">
      <c r="B45" s="12"/>
      <c r="C45" s="13"/>
      <c r="D45" s="14"/>
      <c r="E45" s="4"/>
      <c r="F45" s="4"/>
      <c r="G45" s="4"/>
      <c r="H45" s="4"/>
      <c r="I45" s="4"/>
      <c r="J45" s="4"/>
    </row>
    <row r="46" spans="2:10" ht="10.5" customHeight="1" x14ac:dyDescent="0.2">
      <c r="B46" s="34" t="s">
        <v>47</v>
      </c>
      <c r="C46" s="35"/>
      <c r="D46" s="27"/>
      <c r="E46" s="4"/>
      <c r="F46" s="4"/>
      <c r="G46" s="4"/>
      <c r="H46" s="4"/>
      <c r="I46" s="4"/>
      <c r="J46" s="4"/>
    </row>
    <row r="47" spans="2:10" ht="10.5" customHeight="1" x14ac:dyDescent="0.2">
      <c r="B47" s="3"/>
      <c r="C47" s="30" t="s">
        <v>48</v>
      </c>
      <c r="D47" s="31"/>
      <c r="E47" s="4">
        <f>SUM(E48:E55)</f>
        <v>107871568</v>
      </c>
      <c r="F47" s="4">
        <f>SUM(F48:F55)</f>
        <v>18457420</v>
      </c>
      <c r="G47" s="4">
        <f>SUM(G48:G55)</f>
        <v>126328988</v>
      </c>
      <c r="H47" s="4">
        <f>SUM(H48:H55)</f>
        <v>33451278</v>
      </c>
      <c r="I47" s="4">
        <f>SUM(I48:I55)</f>
        <v>33451278</v>
      </c>
      <c r="J47" s="4">
        <f>+I47-E47</f>
        <v>-74420290</v>
      </c>
    </row>
    <row r="48" spans="2:10" ht="25.5" customHeight="1" x14ac:dyDescent="0.2">
      <c r="B48" s="3"/>
      <c r="C48" s="6"/>
      <c r="D48" s="11" t="s">
        <v>49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6"/>
      <c r="D49" s="7" t="s">
        <v>50</v>
      </c>
      <c r="E49" s="4"/>
      <c r="F49" s="4"/>
      <c r="G49" s="4"/>
      <c r="H49" s="4"/>
      <c r="I49" s="4"/>
      <c r="J49" s="4"/>
    </row>
    <row r="50" spans="2:10" ht="10.5" customHeight="1" x14ac:dyDescent="0.2">
      <c r="B50" s="3"/>
      <c r="C50" s="6"/>
      <c r="D50" s="7" t="s">
        <v>51</v>
      </c>
      <c r="E50" s="4">
        <f>+'[1]INGRESOS DEVENGADOS MENSUAL '!E283</f>
        <v>24371080</v>
      </c>
      <c r="F50" s="8">
        <f>+'[1]SABANA DE TRANSFERENCIAS'!H277</f>
        <v>8450129</v>
      </c>
      <c r="G50" s="4">
        <f>+E50+F50</f>
        <v>32821209</v>
      </c>
      <c r="H50" s="4">
        <f>+'[1]INGRESOS DEVENGADOS MENSUAL '!W283</f>
        <v>9846363</v>
      </c>
      <c r="I50" s="4">
        <f>+'[1]INGRESOS DEVENGADOS MENSUAL '!W283</f>
        <v>9846363</v>
      </c>
      <c r="J50" s="4">
        <f>+I50-E50</f>
        <v>-14524717</v>
      </c>
    </row>
    <row r="51" spans="2:10" ht="21.75" customHeight="1" x14ac:dyDescent="0.2">
      <c r="B51" s="3"/>
      <c r="C51" s="6"/>
      <c r="D51" s="11" t="s">
        <v>52</v>
      </c>
      <c r="E51" s="4">
        <f>+'[1]INGRESOS DEVENGADOS MENSUAL '!E282</f>
        <v>83500488</v>
      </c>
      <c r="F51" s="8">
        <f>+'[1]SABANA DE TRANSFERENCIAS'!H276</f>
        <v>10007291</v>
      </c>
      <c r="G51" s="4">
        <f>+E51+F51</f>
        <v>93507779</v>
      </c>
      <c r="H51" s="4">
        <f>+'[1]INGRESOS DEVENGADOS MENSUAL '!W282</f>
        <v>23604915</v>
      </c>
      <c r="I51" s="4">
        <f>+'[1]INGRESOS DEVENGADOS MENSUAL '!W282</f>
        <v>23604915</v>
      </c>
      <c r="J51" s="4">
        <f>+I51-E51</f>
        <v>-59895573</v>
      </c>
    </row>
    <row r="52" spans="2:10" ht="10.5" customHeight="1" x14ac:dyDescent="0.2">
      <c r="B52" s="3"/>
      <c r="C52" s="6"/>
      <c r="D52" s="7" t="s">
        <v>53</v>
      </c>
      <c r="E52" s="4"/>
      <c r="F52" s="4"/>
      <c r="G52" s="4"/>
      <c r="H52" s="4"/>
      <c r="I52" s="4"/>
      <c r="J52" s="4"/>
    </row>
    <row r="53" spans="2:10" ht="15" customHeight="1" x14ac:dyDescent="0.2">
      <c r="B53" s="3"/>
      <c r="C53" s="6"/>
      <c r="D53" s="7" t="s">
        <v>54</v>
      </c>
      <c r="E53" s="4"/>
      <c r="F53" s="4"/>
      <c r="G53" s="4"/>
      <c r="H53" s="4"/>
      <c r="I53" s="4"/>
      <c r="J53" s="4"/>
    </row>
    <row r="54" spans="2:10" ht="22.5" customHeight="1" x14ac:dyDescent="0.2">
      <c r="B54" s="3"/>
      <c r="C54" s="6"/>
      <c r="D54" s="11" t="s">
        <v>55</v>
      </c>
      <c r="E54" s="10"/>
      <c r="F54" s="4"/>
      <c r="G54" s="4"/>
      <c r="H54" s="4"/>
      <c r="I54" s="4"/>
      <c r="J54" s="4"/>
    </row>
    <row r="55" spans="2:10" ht="21.75" customHeight="1" x14ac:dyDescent="0.2">
      <c r="B55" s="3"/>
      <c r="C55" s="6"/>
      <c r="D55" s="17" t="s">
        <v>56</v>
      </c>
      <c r="E55" s="4"/>
      <c r="F55" s="4"/>
      <c r="G55" s="4"/>
      <c r="H55" s="4"/>
      <c r="I55" s="4"/>
      <c r="J55" s="4"/>
    </row>
    <row r="56" spans="2:10" ht="10.5" customHeight="1" x14ac:dyDescent="0.2">
      <c r="B56" s="3"/>
      <c r="C56" s="30" t="s">
        <v>57</v>
      </c>
      <c r="D56" s="31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+H56-G56</f>
        <v>0</v>
      </c>
    </row>
    <row r="57" spans="2:10" ht="10.5" customHeight="1" x14ac:dyDescent="0.2">
      <c r="B57" s="3"/>
      <c r="C57" s="6"/>
      <c r="D57" s="7" t="s">
        <v>58</v>
      </c>
      <c r="E57" s="4"/>
      <c r="F57" s="4"/>
      <c r="G57" s="4"/>
      <c r="H57" s="4"/>
      <c r="I57" s="4"/>
      <c r="J57" s="4"/>
    </row>
    <row r="58" spans="2:10" ht="10.5" customHeight="1" x14ac:dyDescent="0.2">
      <c r="B58" s="3"/>
      <c r="C58" s="6"/>
      <c r="D58" s="7" t="s">
        <v>59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6"/>
      <c r="D59" s="7" t="s">
        <v>60</v>
      </c>
      <c r="E59" s="4"/>
      <c r="F59" s="4"/>
      <c r="G59" s="4"/>
      <c r="H59" s="4"/>
      <c r="I59" s="4"/>
      <c r="J59" s="4"/>
    </row>
    <row r="60" spans="2:10" ht="10.5" customHeight="1" x14ac:dyDescent="0.2">
      <c r="B60" s="3"/>
      <c r="C60" s="6"/>
      <c r="D60" s="7" t="s">
        <v>61</v>
      </c>
      <c r="E60" s="4">
        <f>+'[1]INGRESOS DEVENGADOS MENSUAL '!E286+'[1]INGRESOS DEVENGADOS MENSUAL '!E287+'[1]INGRESOS DEVENGADOS MENSUAL '!E288+'[1]INGRESOS DEVENGADOS MENSUAL '!E289+'[1]INGRESOS DEVENGADOS MENSUAL '!E290+'[1]INGRESOS DEVENGADOS MENSUAL '!E291+'[1]INGRESOS DEVENGADOS MENSUAL '!E292+'[1]INGRESOS DEVENGADOS MENSUAL '!E297</f>
        <v>0</v>
      </c>
      <c r="F60" s="4">
        <f>+'[1]SABANA DE TRANSFERENCIAS'!H280+'[1]SABANA DE TRANSFERENCIAS'!H281+'[1]SABANA DE TRANSFERENCIAS'!H282+'[1]SABANA DE TRANSFERENCIAS'!H283+'[1]SABANA DE TRANSFERENCIAS'!H284+'[1]SABANA DE TRANSFERENCIAS'!H285+'[1]SABANA DE TRANSFERENCIAS'!H286+'[1]SABANA DE TRANSFERENCIAS'!H291</f>
        <v>0</v>
      </c>
      <c r="G60" s="4">
        <f>+E60+F60</f>
        <v>0</v>
      </c>
      <c r="H60" s="4">
        <f>+'[1]INGRESOS DEVENGADOS MENSUAL '!W286+'[1]INGRESOS DEVENGADOS MENSUAL '!W287+'[1]INGRESOS DEVENGADOS MENSUAL '!W288+'[1]INGRESOS DEVENGADOS MENSUAL '!W289+'[1]INGRESOS DEVENGADOS MENSUAL '!W290+'[1]INGRESOS DEVENGADOS MENSUAL '!W291+'[1]INGRESOS DEVENGADOS MENSUAL '!W292+'[1]INGRESOS DEVENGADOS MENSUAL '!W297</f>
        <v>0</v>
      </c>
      <c r="I60" s="4">
        <f>+'[1]INGRESOS DEVENGADOS MENSUAL '!W286+'[1]INGRESOS DEVENGADOS MENSUAL '!W287+'[1]INGRESOS DEVENGADOS MENSUAL '!W288+'[1]INGRESOS DEVENGADOS MENSUAL '!W289+'[1]INGRESOS DEVENGADOS MENSUAL '!W290+'[1]INGRESOS DEVENGADOS MENSUAL '!W291+'[1]INGRESOS DEVENGADOS MENSUAL '!W292+'[1]INGRESOS DEVENGADOS MENSUAL '!W297</f>
        <v>0</v>
      </c>
      <c r="J60" s="4">
        <f>+H60-G60</f>
        <v>0</v>
      </c>
    </row>
    <row r="61" spans="2:10" ht="10.5" customHeight="1" x14ac:dyDescent="0.2">
      <c r="B61" s="3"/>
      <c r="C61" s="30" t="s">
        <v>62</v>
      </c>
      <c r="D61" s="31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>+H61-G61</f>
        <v>0</v>
      </c>
    </row>
    <row r="62" spans="2:10" ht="19.5" customHeight="1" x14ac:dyDescent="0.2">
      <c r="B62" s="3"/>
      <c r="C62" s="6"/>
      <c r="D62" s="11" t="s">
        <v>63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64</v>
      </c>
      <c r="E63" s="4"/>
      <c r="F63" s="4"/>
      <c r="G63" s="4"/>
      <c r="H63" s="4"/>
      <c r="I63" s="4"/>
      <c r="J63" s="4"/>
    </row>
    <row r="64" spans="2:10" ht="22.5" customHeight="1" x14ac:dyDescent="0.2">
      <c r="B64" s="3"/>
      <c r="C64" s="24" t="s">
        <v>65</v>
      </c>
      <c r="D64" s="25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30" t="s">
        <v>66</v>
      </c>
      <c r="D65" s="31"/>
      <c r="E65" s="4"/>
      <c r="F65" s="4"/>
      <c r="G65" s="4"/>
      <c r="H65" s="4"/>
      <c r="I65" s="4"/>
      <c r="J65" s="4"/>
    </row>
    <row r="66" spans="2:10" ht="10.5" customHeight="1" x14ac:dyDescent="0.2">
      <c r="B66" s="12"/>
      <c r="C66" s="32"/>
      <c r="D66" s="33"/>
      <c r="E66" s="4"/>
      <c r="F66" s="4"/>
      <c r="G66" s="4"/>
      <c r="H66" s="4"/>
      <c r="I66" s="4"/>
      <c r="J66" s="4"/>
    </row>
    <row r="67" spans="2:10" ht="10.5" customHeight="1" x14ac:dyDescent="0.2">
      <c r="B67" s="34" t="s">
        <v>67</v>
      </c>
      <c r="C67" s="35"/>
      <c r="D67" s="27"/>
      <c r="E67" s="18">
        <f>+E47+E56+E61+E64+E65</f>
        <v>107871568</v>
      </c>
      <c r="F67" s="18">
        <f>+F47+F56+F61+F64+F65</f>
        <v>18457420</v>
      </c>
      <c r="G67" s="18">
        <f>+G47+G56+G61+G64+G65</f>
        <v>126328988</v>
      </c>
      <c r="H67" s="18">
        <f>+H47+H56+H61+H64+H65</f>
        <v>33451278</v>
      </c>
      <c r="I67" s="18">
        <f>+I47+I56+I61+I64+I65</f>
        <v>33451278</v>
      </c>
      <c r="J67" s="19">
        <f>+I67-E67</f>
        <v>-74420290</v>
      </c>
    </row>
    <row r="68" spans="2:10" ht="10.5" customHeight="1" x14ac:dyDescent="0.2">
      <c r="B68" s="12"/>
      <c r="C68" s="32"/>
      <c r="D68" s="33"/>
      <c r="E68" s="4"/>
      <c r="F68" s="4"/>
      <c r="G68" s="4"/>
      <c r="H68" s="4"/>
      <c r="I68" s="4"/>
      <c r="J68" s="4"/>
    </row>
    <row r="69" spans="2:10" ht="10.5" customHeight="1" x14ac:dyDescent="0.2">
      <c r="B69" s="34" t="s">
        <v>68</v>
      </c>
      <c r="C69" s="35"/>
      <c r="D69" s="27"/>
      <c r="E69" s="19">
        <f>SUM(E70)</f>
        <v>0</v>
      </c>
      <c r="F69" s="19">
        <f>SUM(F70)</f>
        <v>0</v>
      </c>
      <c r="G69" s="19">
        <f>SUM(G70)</f>
        <v>0</v>
      </c>
      <c r="H69" s="19">
        <f>SUM(H70)</f>
        <v>0</v>
      </c>
      <c r="I69" s="19">
        <f>SUM(I70)</f>
        <v>0</v>
      </c>
      <c r="J69" s="19">
        <f>+H69-G69</f>
        <v>0</v>
      </c>
    </row>
    <row r="70" spans="2:10" ht="10.5" customHeight="1" x14ac:dyDescent="0.2">
      <c r="B70" s="3"/>
      <c r="C70" s="30" t="s">
        <v>69</v>
      </c>
      <c r="D70" s="31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12"/>
      <c r="C71" s="32"/>
      <c r="D71" s="33"/>
      <c r="E71" s="4"/>
      <c r="F71" s="4"/>
      <c r="G71" s="4"/>
      <c r="H71" s="4"/>
      <c r="I71" s="4"/>
      <c r="J71" s="4"/>
    </row>
    <row r="72" spans="2:10" ht="10.5" customHeight="1" x14ac:dyDescent="0.2">
      <c r="B72" s="34" t="s">
        <v>70</v>
      </c>
      <c r="C72" s="35"/>
      <c r="D72" s="27"/>
      <c r="E72" s="18">
        <f t="shared" ref="E72:J72" si="7">+E43+E67+E69</f>
        <v>704397132.48999989</v>
      </c>
      <c r="F72" s="18">
        <f t="shared" si="7"/>
        <v>25276409</v>
      </c>
      <c r="G72" s="18">
        <f t="shared" si="7"/>
        <v>729673541.48999989</v>
      </c>
      <c r="H72" s="18">
        <f t="shared" si="7"/>
        <v>263479184.46999997</v>
      </c>
      <c r="I72" s="18">
        <f t="shared" si="7"/>
        <v>263479184.46999997</v>
      </c>
      <c r="J72" s="18">
        <f t="shared" si="7"/>
        <v>-440917948.02000004</v>
      </c>
    </row>
    <row r="73" spans="2:10" ht="10.5" customHeight="1" x14ac:dyDescent="0.2">
      <c r="B73" s="12"/>
      <c r="C73" s="32"/>
      <c r="D73" s="33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26" t="s">
        <v>71</v>
      </c>
      <c r="D74" s="27"/>
      <c r="E74" s="4"/>
      <c r="F74" s="4"/>
      <c r="G74" s="4"/>
      <c r="H74" s="4"/>
      <c r="I74" s="4"/>
      <c r="J74" s="4"/>
    </row>
    <row r="75" spans="2:10" ht="25.5" customHeight="1" x14ac:dyDescent="0.2">
      <c r="B75" s="3"/>
      <c r="C75" s="24" t="s">
        <v>72</v>
      </c>
      <c r="D75" s="25"/>
      <c r="E75" s="4"/>
      <c r="F75" s="4"/>
      <c r="G75" s="4"/>
      <c r="H75" s="4"/>
      <c r="I75" s="4"/>
      <c r="J75" s="4"/>
    </row>
    <row r="76" spans="2:10" ht="21" customHeight="1" x14ac:dyDescent="0.2">
      <c r="B76" s="3"/>
      <c r="C76" s="24" t="s">
        <v>73</v>
      </c>
      <c r="D76" s="25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26" t="s">
        <v>74</v>
      </c>
      <c r="D77" s="27"/>
      <c r="E77" s="4"/>
      <c r="F77" s="4"/>
      <c r="G77" s="4"/>
      <c r="H77" s="4"/>
      <c r="I77" s="4"/>
      <c r="J77" s="4"/>
    </row>
    <row r="78" spans="2:10" ht="10.5" customHeight="1" thickBot="1" x14ac:dyDescent="0.25">
      <c r="B78" s="20"/>
      <c r="C78" s="28"/>
      <c r="D78" s="29"/>
      <c r="E78" s="21"/>
      <c r="F78" s="21"/>
      <c r="G78" s="21"/>
      <c r="H78" s="21"/>
      <c r="I78" s="21"/>
      <c r="J78" s="21"/>
    </row>
    <row r="85" spans="2:10" x14ac:dyDescent="0.2">
      <c r="B85" s="23" t="s">
        <v>75</v>
      </c>
      <c r="C85" s="23"/>
      <c r="D85" s="23"/>
      <c r="E85" s="23" t="s">
        <v>76</v>
      </c>
      <c r="F85" s="23"/>
      <c r="G85" s="23"/>
      <c r="I85" s="23" t="s">
        <v>77</v>
      </c>
      <c r="J85" s="23"/>
    </row>
    <row r="86" spans="2:10" x14ac:dyDescent="0.2">
      <c r="B86" s="23" t="s">
        <v>78</v>
      </c>
      <c r="C86" s="23"/>
      <c r="D86" s="23"/>
      <c r="E86" s="23" t="s">
        <v>79</v>
      </c>
      <c r="F86" s="23"/>
      <c r="G86" s="23"/>
      <c r="I86" s="23" t="s">
        <v>80</v>
      </c>
      <c r="J86" s="23"/>
    </row>
    <row r="87" spans="2:10" x14ac:dyDescent="0.2">
      <c r="I87" s="22" t="s">
        <v>81</v>
      </c>
      <c r="J87" s="22"/>
    </row>
  </sheetData>
  <mergeCells count="55">
    <mergeCell ref="B2:J2"/>
    <mergeCell ref="B3:J3"/>
    <mergeCell ref="B4:J4"/>
    <mergeCell ref="B5:J5"/>
    <mergeCell ref="B6:D6"/>
    <mergeCell ref="E6:I6"/>
    <mergeCell ref="J6:J8"/>
    <mergeCell ref="B7:D7"/>
    <mergeCell ref="E7:E8"/>
    <mergeCell ref="F7:F8"/>
    <mergeCell ref="C16:D16"/>
    <mergeCell ref="G7:G8"/>
    <mergeCell ref="H7:H8"/>
    <mergeCell ref="I7:I8"/>
    <mergeCell ref="B8:D8"/>
    <mergeCell ref="B9:D9"/>
    <mergeCell ref="B10:D10"/>
    <mergeCell ref="C11:D11"/>
    <mergeCell ref="C12:D12"/>
    <mergeCell ref="C13:D13"/>
    <mergeCell ref="C14:D14"/>
    <mergeCell ref="C15:D15"/>
    <mergeCell ref="C61:D61"/>
    <mergeCell ref="C17:D17"/>
    <mergeCell ref="C18:D18"/>
    <mergeCell ref="C30:D30"/>
    <mergeCell ref="C36:D36"/>
    <mergeCell ref="C37:D37"/>
    <mergeCell ref="C39:D39"/>
    <mergeCell ref="B43:D43"/>
    <mergeCell ref="B44:D44"/>
    <mergeCell ref="B46:D46"/>
    <mergeCell ref="C47:D47"/>
    <mergeCell ref="C56:D56"/>
    <mergeCell ref="C75:D75"/>
    <mergeCell ref="C64:D64"/>
    <mergeCell ref="C65:D65"/>
    <mergeCell ref="C66:D66"/>
    <mergeCell ref="B67:D67"/>
    <mergeCell ref="C68:D68"/>
    <mergeCell ref="B69:D69"/>
    <mergeCell ref="C70:D70"/>
    <mergeCell ref="C71:D71"/>
    <mergeCell ref="B72:D72"/>
    <mergeCell ref="C73:D73"/>
    <mergeCell ref="C74:D74"/>
    <mergeCell ref="B86:D86"/>
    <mergeCell ref="E86:G86"/>
    <mergeCell ref="I86:J86"/>
    <mergeCell ref="C76:D76"/>
    <mergeCell ref="C77:D77"/>
    <mergeCell ref="C78:D78"/>
    <mergeCell ref="B85:D85"/>
    <mergeCell ref="E85:G85"/>
    <mergeCell ref="I85:J85"/>
  </mergeCells>
  <pageMargins left="0.51181102362204722" right="0.31496062992125984" top="1.1417322834645669" bottom="0.74803149606299213" header="0.31496062992125984" footer="0.31496062992125984"/>
  <pageSetup scale="59" orientation="portrait" r:id="rId1"/>
  <headerFooter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2022-04-22T21:55:04Z</cp:lastPrinted>
  <dcterms:created xsi:type="dcterms:W3CDTF">2022-04-22T18:43:32Z</dcterms:created>
  <dcterms:modified xsi:type="dcterms:W3CDTF">2022-04-22T22:12:33Z</dcterms:modified>
</cp:coreProperties>
</file>