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0.5\08 tesoreria\Presupuestos2\10mo Ayuntamiento\2026\1er Trimestre 2026\IV. Informacion financiera adicional (LDF)\"/>
    </mc:Choice>
  </mc:AlternateContent>
  <xr:revisionPtr revIDLastSave="0" documentId="13_ncr:1_{830EAAED-0331-4CE4-8A6A-EC250C8AAD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1'!$A$1:$G$271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1" i="1" l="1"/>
  <c r="E221" i="1"/>
  <c r="C221" i="1"/>
  <c r="B221" i="1"/>
  <c r="F184" i="1"/>
  <c r="E184" i="1"/>
  <c r="C184" i="1"/>
  <c r="B184" i="1"/>
  <c r="F174" i="1"/>
  <c r="E174" i="1"/>
  <c r="C174" i="1"/>
  <c r="B174" i="1"/>
  <c r="F164" i="1"/>
  <c r="E164" i="1"/>
  <c r="C164" i="1"/>
  <c r="B164" i="1"/>
  <c r="E47" i="1"/>
  <c r="F86" i="1"/>
  <c r="E86" i="1"/>
  <c r="C86" i="1"/>
  <c r="B86" i="1"/>
  <c r="F47" i="1"/>
  <c r="C47" i="1"/>
  <c r="B47" i="1"/>
  <c r="F37" i="1"/>
  <c r="E37" i="1"/>
  <c r="C37" i="1"/>
  <c r="B37" i="1"/>
  <c r="E27" i="1"/>
  <c r="F27" i="1"/>
  <c r="C27" i="1"/>
  <c r="B27" i="1"/>
  <c r="F19" i="1"/>
  <c r="E19" i="1"/>
  <c r="C19" i="1"/>
  <c r="B19" i="1"/>
  <c r="D38" i="1"/>
  <c r="D39" i="1"/>
  <c r="D40" i="1"/>
  <c r="C100" i="1"/>
  <c r="D35" i="1" l="1"/>
  <c r="D20" i="1"/>
  <c r="F156" i="1" l="1"/>
  <c r="D97" i="1"/>
  <c r="G97" i="1" s="1"/>
  <c r="D98" i="1"/>
  <c r="G98" i="1" s="1"/>
  <c r="D250" i="1"/>
  <c r="G250" i="1" s="1"/>
  <c r="D251" i="1"/>
  <c r="D252" i="1"/>
  <c r="D253" i="1"/>
  <c r="G253" i="1" s="1"/>
  <c r="D254" i="1"/>
  <c r="D249" i="1"/>
  <c r="G249" i="1" s="1"/>
  <c r="D246" i="1"/>
  <c r="G246" i="1" s="1"/>
  <c r="D247" i="1"/>
  <c r="G247" i="1" s="1"/>
  <c r="D245" i="1"/>
  <c r="G245" i="1" s="1"/>
  <c r="D237" i="1"/>
  <c r="G237" i="1" s="1"/>
  <c r="D238" i="1"/>
  <c r="G238" i="1" s="1"/>
  <c r="D239" i="1"/>
  <c r="G239" i="1" s="1"/>
  <c r="D240" i="1"/>
  <c r="G240" i="1" s="1"/>
  <c r="D241" i="1"/>
  <c r="G241" i="1" s="1"/>
  <c r="D242" i="1"/>
  <c r="G242" i="1" s="1"/>
  <c r="D243" i="1"/>
  <c r="G243" i="1" s="1"/>
  <c r="D236" i="1"/>
  <c r="G236" i="1" s="1"/>
  <c r="D233" i="1"/>
  <c r="G233" i="1" s="1"/>
  <c r="D234" i="1"/>
  <c r="G234" i="1" s="1"/>
  <c r="D232" i="1"/>
  <c r="G232" i="1" s="1"/>
  <c r="D223" i="1"/>
  <c r="G223" i="1" s="1"/>
  <c r="D224" i="1"/>
  <c r="G224" i="1" s="1"/>
  <c r="D225" i="1"/>
  <c r="G225" i="1" s="1"/>
  <c r="D226" i="1"/>
  <c r="G226" i="1" s="1"/>
  <c r="D227" i="1"/>
  <c r="G227" i="1" s="1"/>
  <c r="D228" i="1"/>
  <c r="G228" i="1" s="1"/>
  <c r="D229" i="1"/>
  <c r="G229" i="1" s="1"/>
  <c r="D230" i="1"/>
  <c r="G230" i="1" s="1"/>
  <c r="D222" i="1"/>
  <c r="G222" i="1" s="1"/>
  <c r="D186" i="1"/>
  <c r="D187" i="1"/>
  <c r="D188" i="1"/>
  <c r="D189" i="1"/>
  <c r="D190" i="1"/>
  <c r="D191" i="1"/>
  <c r="D192" i="1"/>
  <c r="D193" i="1"/>
  <c r="D194" i="1"/>
  <c r="D185" i="1"/>
  <c r="D176" i="1"/>
  <c r="G176" i="1" s="1"/>
  <c r="D177" i="1"/>
  <c r="G177" i="1" s="1"/>
  <c r="D178" i="1"/>
  <c r="G178" i="1" s="1"/>
  <c r="D179" i="1"/>
  <c r="G179" i="1" s="1"/>
  <c r="D180" i="1"/>
  <c r="G180" i="1" s="1"/>
  <c r="D181" i="1"/>
  <c r="G181" i="1" s="1"/>
  <c r="D182" i="1"/>
  <c r="G182" i="1" s="1"/>
  <c r="D183" i="1"/>
  <c r="G183" i="1" s="1"/>
  <c r="D175" i="1"/>
  <c r="G175" i="1" s="1"/>
  <c r="D166" i="1"/>
  <c r="G166" i="1" s="1"/>
  <c r="D167" i="1"/>
  <c r="G167" i="1" s="1"/>
  <c r="D168" i="1"/>
  <c r="G168" i="1" s="1"/>
  <c r="D169" i="1"/>
  <c r="G169" i="1" s="1"/>
  <c r="D170" i="1"/>
  <c r="G170" i="1" s="1"/>
  <c r="D171" i="1"/>
  <c r="D172" i="1"/>
  <c r="G172" i="1" s="1"/>
  <c r="D173" i="1"/>
  <c r="G173" i="1" s="1"/>
  <c r="D165" i="1"/>
  <c r="G251" i="1"/>
  <c r="G252" i="1"/>
  <c r="G254" i="1"/>
  <c r="D115" i="1"/>
  <c r="G115" i="1" s="1"/>
  <c r="D116" i="1"/>
  <c r="G116" i="1" s="1"/>
  <c r="D117" i="1"/>
  <c r="G117" i="1" s="1"/>
  <c r="D118" i="1"/>
  <c r="G118" i="1" s="1"/>
  <c r="D119" i="1"/>
  <c r="G119" i="1" s="1"/>
  <c r="D114" i="1"/>
  <c r="G114" i="1" s="1"/>
  <c r="D111" i="1"/>
  <c r="G111" i="1" s="1"/>
  <c r="D112" i="1"/>
  <c r="G112" i="1" s="1"/>
  <c r="G109" i="1" s="1"/>
  <c r="D110" i="1"/>
  <c r="G110" i="1" s="1"/>
  <c r="D102" i="1"/>
  <c r="G102" i="1" s="1"/>
  <c r="D103" i="1"/>
  <c r="G103" i="1" s="1"/>
  <c r="D104" i="1"/>
  <c r="G104" i="1" s="1"/>
  <c r="D105" i="1"/>
  <c r="G105" i="1" s="1"/>
  <c r="D106" i="1"/>
  <c r="G106" i="1" s="1"/>
  <c r="D107" i="1"/>
  <c r="G107" i="1" s="1"/>
  <c r="D108" i="1"/>
  <c r="G108" i="1" s="1"/>
  <c r="D101" i="1"/>
  <c r="G101" i="1" s="1"/>
  <c r="D99" i="1"/>
  <c r="G99" i="1" s="1"/>
  <c r="D88" i="1"/>
  <c r="G88" i="1" s="1"/>
  <c r="D89" i="1"/>
  <c r="G89" i="1" s="1"/>
  <c r="D90" i="1"/>
  <c r="G90" i="1" s="1"/>
  <c r="D91" i="1"/>
  <c r="G91" i="1" s="1"/>
  <c r="D92" i="1"/>
  <c r="G92" i="1" s="1"/>
  <c r="D93" i="1"/>
  <c r="G93" i="1" s="1"/>
  <c r="D94" i="1"/>
  <c r="G94" i="1" s="1"/>
  <c r="D95" i="1"/>
  <c r="G95" i="1" s="1"/>
  <c r="D87" i="1"/>
  <c r="G87" i="1" s="1"/>
  <c r="D50" i="1"/>
  <c r="G50" i="1" s="1"/>
  <c r="D51" i="1"/>
  <c r="G51" i="1" s="1"/>
  <c r="D52" i="1"/>
  <c r="G52" i="1" s="1"/>
  <c r="D53" i="1"/>
  <c r="G53" i="1" s="1"/>
  <c r="D54" i="1"/>
  <c r="G54" i="1" s="1"/>
  <c r="D55" i="1"/>
  <c r="G55" i="1" s="1"/>
  <c r="D56" i="1"/>
  <c r="G56" i="1" s="1"/>
  <c r="D57" i="1"/>
  <c r="G57" i="1" s="1"/>
  <c r="D49" i="1"/>
  <c r="G49" i="1" s="1"/>
  <c r="G39" i="1"/>
  <c r="G40" i="1"/>
  <c r="D41" i="1"/>
  <c r="G41" i="1" s="1"/>
  <c r="D42" i="1"/>
  <c r="G42" i="1" s="1"/>
  <c r="D43" i="1"/>
  <c r="G43" i="1" s="1"/>
  <c r="D44" i="1"/>
  <c r="G44" i="1" s="1"/>
  <c r="D45" i="1"/>
  <c r="G45" i="1" s="1"/>
  <c r="D46" i="1"/>
  <c r="G46" i="1" s="1"/>
  <c r="G38" i="1"/>
  <c r="D29" i="1"/>
  <c r="G29" i="1" s="1"/>
  <c r="D30" i="1"/>
  <c r="G30" i="1" s="1"/>
  <c r="D31" i="1"/>
  <c r="G31" i="1" s="1"/>
  <c r="D32" i="1"/>
  <c r="G32" i="1" s="1"/>
  <c r="D33" i="1"/>
  <c r="G33" i="1" s="1"/>
  <c r="D34" i="1"/>
  <c r="G34" i="1" s="1"/>
  <c r="G35" i="1"/>
  <c r="D36" i="1"/>
  <c r="G36" i="1" s="1"/>
  <c r="D28" i="1"/>
  <c r="G28" i="1" s="1"/>
  <c r="D21" i="1"/>
  <c r="G21" i="1" s="1"/>
  <c r="D22" i="1"/>
  <c r="G22" i="1" s="1"/>
  <c r="D23" i="1"/>
  <c r="G23" i="1" s="1"/>
  <c r="D24" i="1"/>
  <c r="G24" i="1" s="1"/>
  <c r="D25" i="1"/>
  <c r="G25" i="1" s="1"/>
  <c r="D26" i="1"/>
  <c r="G26" i="1" s="1"/>
  <c r="G20" i="1"/>
  <c r="G120" i="1"/>
  <c r="G171" i="1" l="1"/>
  <c r="D164" i="1"/>
  <c r="G96" i="1"/>
  <c r="G47" i="1"/>
  <c r="G37" i="1"/>
  <c r="G248" i="1"/>
  <c r="G113" i="1"/>
  <c r="C231" i="1" l="1"/>
  <c r="B96" i="1"/>
  <c r="C96" i="1"/>
  <c r="F96" i="1" l="1"/>
  <c r="E96" i="1"/>
  <c r="C156" i="1" l="1"/>
  <c r="C244" i="1"/>
  <c r="C248" i="1"/>
  <c r="G189" i="1" l="1"/>
  <c r="D184" i="1"/>
  <c r="F113" i="1"/>
  <c r="C113" i="1"/>
  <c r="D113" i="1" l="1"/>
  <c r="D100" i="1" l="1"/>
  <c r="D96" i="1"/>
  <c r="E156" i="1"/>
  <c r="D244" i="1"/>
  <c r="C109" i="1"/>
  <c r="D158" i="1"/>
  <c r="D159" i="1"/>
  <c r="D160" i="1"/>
  <c r="D161" i="1"/>
  <c r="G161" i="1" s="1"/>
  <c r="D162" i="1"/>
  <c r="D163" i="1"/>
  <c r="D157" i="1"/>
  <c r="D156" i="1" l="1"/>
  <c r="D86" i="1"/>
  <c r="G165" i="1"/>
  <c r="G164" i="1" s="1"/>
  <c r="G157" i="1"/>
  <c r="E248" i="1" l="1"/>
  <c r="E113" i="1" l="1"/>
  <c r="G244" i="1"/>
  <c r="G255" i="1"/>
  <c r="F248" i="1"/>
  <c r="D248" i="1"/>
  <c r="E244" i="1"/>
  <c r="D235" i="1"/>
  <c r="E235" i="1"/>
  <c r="F235" i="1"/>
  <c r="C235" i="1"/>
  <c r="B235" i="1"/>
  <c r="E231" i="1"/>
  <c r="F231" i="1"/>
  <c r="B231" i="1"/>
  <c r="G186" i="1"/>
  <c r="G187" i="1"/>
  <c r="G188" i="1"/>
  <c r="G190" i="1"/>
  <c r="G191" i="1"/>
  <c r="G192" i="1"/>
  <c r="G193" i="1"/>
  <c r="G194" i="1"/>
  <c r="G185" i="1"/>
  <c r="G158" i="1"/>
  <c r="G159" i="1"/>
  <c r="G160" i="1"/>
  <c r="G162" i="1"/>
  <c r="G163" i="1"/>
  <c r="C155" i="1" l="1"/>
  <c r="D231" i="1"/>
  <c r="G221" i="1"/>
  <c r="D221" i="1"/>
  <c r="D174" i="1"/>
  <c r="D47" i="1"/>
  <c r="G184" i="1"/>
  <c r="E155" i="1"/>
  <c r="G156" i="1"/>
  <c r="G235" i="1"/>
  <c r="D109" i="1"/>
  <c r="E109" i="1"/>
  <c r="F109" i="1"/>
  <c r="E100" i="1"/>
  <c r="G100" i="1" s="1"/>
  <c r="F100" i="1"/>
  <c r="B113" i="1"/>
  <c r="B109" i="1"/>
  <c r="B100" i="1"/>
  <c r="C18" i="1" l="1"/>
  <c r="C256" i="1" s="1"/>
  <c r="D155" i="1"/>
  <c r="D27" i="1"/>
  <c r="D37" i="1"/>
  <c r="G174" i="1"/>
  <c r="E18" i="1"/>
  <c r="E256" i="1" s="1"/>
  <c r="B18" i="1"/>
  <c r="F26" i="1"/>
  <c r="G231" i="1"/>
  <c r="G86" i="1"/>
  <c r="G27" i="1"/>
  <c r="D19" i="1"/>
  <c r="B248" i="1"/>
  <c r="F244" i="1"/>
  <c r="F155" i="1" s="1"/>
  <c r="B244" i="1"/>
  <c r="B156" i="1"/>
  <c r="D18" i="1" l="1"/>
  <c r="D256" i="1" s="1"/>
  <c r="G155" i="1"/>
  <c r="F25" i="1"/>
  <c r="B155" i="1"/>
  <c r="G19" i="1" l="1"/>
  <c r="G18" i="1" s="1"/>
  <c r="G256" i="1" s="1"/>
  <c r="F18" i="1"/>
  <c r="F256" i="1" s="1"/>
  <c r="B256" i="1"/>
</calcChain>
</file>

<file path=xl/sharedStrings.xml><?xml version="1.0" encoding="utf-8"?>
<sst xmlns="http://schemas.openxmlformats.org/spreadsheetml/2006/main" count="379" uniqueCount="227">
  <si>
    <t>Ayuntamiento Municipal de Playas de Rosarito, B.C.</t>
  </si>
  <si>
    <t>Estado Analítico del Ejercicio del Presupuesto de Egresos Detallado - LDF</t>
  </si>
  <si>
    <t/>
  </si>
  <si>
    <t>Egresos</t>
  </si>
  <si>
    <t>Concepto</t>
  </si>
  <si>
    <t>Aprobado</t>
  </si>
  <si>
    <t>Modificado</t>
  </si>
  <si>
    <t>Devengado</t>
  </si>
  <si>
    <t>Pagado</t>
  </si>
  <si>
    <t>Subejercicio</t>
  </si>
  <si>
    <t>a1) Remuneraciones Al Personal Permanente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</si>
  <si>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</si>
  <si>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</si>
  <si>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</si>
  <si>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</si>
  <si>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</si>
  <si>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</si>
  <si>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</si>
  <si>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</si>
  <si>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</si>
  <si>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</si>
  <si>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</si>
  <si>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</si>
  <si>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c1) Servicios Básicos</t>
  </si>
  <si>
    <t>c2) Servicios De Arrendamiento</t>
  </si>
  <si>
    <t>D) Transferencias, Asignaciones, Subsidios Y Ayudas</t>
  </si>
  <si>
    <t>d1) Transferencias Internas Y Asignaciones Al Sector Público</t>
  </si>
  <si>
    <t>e1) Mobiliario Y Equipo De Administración</t>
  </si>
  <si>
    <t>e2) Mobiliario Y Equipo Educacional Y Recreativo</t>
  </si>
  <si>
    <t>b8) Materiales y Suministros para Seguridad</t>
  </si>
  <si>
    <t>b9) Herramientas, Refacciones Y Accesorios Menores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</si>
  <si>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</si>
  <si>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</si>
  <si>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</si>
  <si>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</si>
  <si>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</si>
  <si>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</si>
  <si>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</si>
  <si>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f1) Obra Pública En Bienes De Dominio Público</t>
  </si>
  <si>
    <t>f2) Obra Pública en Bienes Propios</t>
  </si>
  <si>
    <t>f3) Proyectos Productivos y Acciones de Fomento</t>
  </si>
  <si>
    <t>G) Inversiones Financieras Y Otras Provisiones</t>
  </si>
  <si>
    <t>g7) Provisiones Para Contingencias Y Otras Erogaciones Especiales</t>
  </si>
  <si>
    <t>g1) Inversiones Para el Fomento de Actividades Productivas</t>
  </si>
  <si>
    <t>g2) Acciones y Participaciones de Capital</t>
  </si>
  <si>
    <t>g3) Compra de Titulos y Valores</t>
  </si>
  <si>
    <t>g4) Conseción de Prestamos</t>
  </si>
  <si>
    <t>g5) Inversiones en Fideicomisos, Mandatos y Ótros análogos</t>
  </si>
  <si>
    <t>g6) Otras Inversiones Financieras</t>
  </si>
  <si>
    <t>h3) Convenios</t>
  </si>
  <si>
    <t>h1) Participaciones</t>
  </si>
  <si>
    <t>h2) Aportaciones</t>
  </si>
  <si>
    <t>i1) Amortización De La Deuda Pública</t>
  </si>
  <si>
    <t>i2) Intereses De La Deuda Pública</t>
  </si>
  <si>
    <t>i4) Gastos de la Deuda Pública</t>
  </si>
  <si>
    <t>i3) Comisiones de la Deuda Pública</t>
  </si>
  <si>
    <t>i5) Costo por Coberturas</t>
  </si>
  <si>
    <t>i6) apoyos Financieros</t>
  </si>
  <si>
    <t>i7) Adeudos de ejercicios Fiscales Anteriores</t>
  </si>
  <si>
    <t>(D=d1+d2+d3+d4)</t>
  </si>
  <si>
    <t>e3) Equipo e Instrumental Médico y de Laboratorio</t>
  </si>
  <si>
    <t>e4) Vehículos Y Equipo De Transporte</t>
  </si>
  <si>
    <t>e5) Equipo de Defensa y Seguridad</t>
  </si>
  <si>
    <t>e6) Maquinaria, Otro Equipos Y Herramientas</t>
  </si>
  <si>
    <t>e7) Activos Biológicos</t>
  </si>
  <si>
    <t>e8) Bienes Inmuebles</t>
  </si>
  <si>
    <t>e9) Activos Intangibles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</si>
  <si>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</si>
  <si>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</si>
  <si>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</si>
  <si>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</si>
  <si>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Ótros Análogos</t>
  </si>
  <si>
    <t>d7) Transferencias a la Seguridad Social</t>
  </si>
  <si>
    <t>d8) Donativos</t>
  </si>
  <si>
    <t>d9) Transferencias al Exterior</t>
  </si>
  <si>
    <t>Ampliaciones/
(Reducciones)</t>
  </si>
  <si>
    <t>(G=g1+g2+g3+g4+g5+g6+g7)</t>
  </si>
  <si>
    <t>III. TOTAL DE EGRESOS (III = I + II)</t>
  </si>
  <si>
    <t>a2) Remuneraciones Al Personal De Carácter Transitorio</t>
  </si>
  <si>
    <t>PAG.1-4</t>
  </si>
  <si>
    <t>PAG.2-4</t>
  </si>
  <si>
    <t>PAG.3-4</t>
  </si>
  <si>
    <t>e6) Maquinaria, Otros Equipos Y Herramientas</t>
  </si>
  <si>
    <t>I. NO ETIQUETADO (I = A+B+C+D+E+F+G+H+I)</t>
  </si>
  <si>
    <t>II. ETIQUETADO (II = A+B+C+D+E+F+G+H+I)</t>
  </si>
  <si>
    <r>
      <t xml:space="preserve">A) Servicios Personales </t>
    </r>
    <r>
      <rPr>
        <sz val="9"/>
        <color rgb="FF000000"/>
        <rFont val="Arial"/>
        <family val="2"/>
      </rPr>
      <t>(A=a1+a2+a3+a4+a5+a6+a7)</t>
    </r>
  </si>
  <si>
    <r>
      <t xml:space="preserve">B) Materiales Y Suministros </t>
    </r>
    <r>
      <rPr>
        <sz val="9"/>
        <color rgb="FF000000"/>
        <rFont val="Arial"/>
        <family val="2"/>
      </rPr>
      <t>(B=b1+b2+b3+b4+b5+b6+b7+b8+b9)</t>
    </r>
  </si>
  <si>
    <r>
      <t xml:space="preserve">C) Servicios Generales </t>
    </r>
    <r>
      <rPr>
        <sz val="9"/>
        <color rgb="FF000000"/>
        <rFont val="Arial"/>
        <family val="2"/>
      </rPr>
      <t>(C=c1+c2+c3+c4+c5+c6+c7+c8+c9)</t>
    </r>
  </si>
  <si>
    <r>
      <t xml:space="preserve">E) Bienes Muebles, Inmuebles E Intagibles </t>
    </r>
    <r>
      <rPr>
        <sz val="9"/>
        <color rgb="FF000000"/>
        <rFont val="Arial"/>
        <family val="2"/>
      </rPr>
      <t>(E=e1+e2+e3+e4+e5+e6+e7+e8+e9)</t>
    </r>
  </si>
  <si>
    <r>
      <t xml:space="preserve">F) Inversión Pública </t>
    </r>
    <r>
      <rPr>
        <sz val="9"/>
        <color rgb="FF000000"/>
        <rFont val="Arial"/>
        <family val="2"/>
      </rPr>
      <t>(F=f1+f2+f3)</t>
    </r>
  </si>
  <si>
    <r>
      <t xml:space="preserve">H) Participaciones Y Aportaciones </t>
    </r>
    <r>
      <rPr>
        <sz val="9"/>
        <color rgb="FF000000"/>
        <rFont val="Arial"/>
        <family val="2"/>
      </rPr>
      <t>(H=h1+h2+h3)</t>
    </r>
  </si>
  <si>
    <r>
      <t xml:space="preserve">I. Deuda Pública </t>
    </r>
    <r>
      <rPr>
        <sz val="9"/>
        <color rgb="FF000000"/>
        <rFont val="Arial"/>
        <family val="2"/>
      </rPr>
      <t>(I=i1+i2+i3+i4+i5+i6+i7)</t>
    </r>
  </si>
  <si>
    <t>Clasificación por Objeto del Gasto (Capítulo y Concepto)</t>
  </si>
  <si>
    <t>PAG.4-4</t>
  </si>
  <si>
    <t>Del 01 de Enero al 31 de Marzo del 2026</t>
  </si>
  <si>
    <t>$314,042,511.39</t>
  </si>
  <si>
    <t>-$452,375.49</t>
  </si>
  <si>
    <t>$3,000,000.00</t>
  </si>
  <si>
    <t>$1,848,000.00</t>
  </si>
  <si>
    <t>$101,076,431.98</t>
  </si>
  <si>
    <t>$452,375.49</t>
  </si>
  <si>
    <t>$95,392,593.28</t>
  </si>
  <si>
    <t>$0.00</t>
  </si>
  <si>
    <t>$120,839,848.79</t>
  </si>
  <si>
    <t>$64,763,248.26</t>
  </si>
  <si>
    <t>$64,736,839.71</t>
  </si>
  <si>
    <t>$2,298,754.82</t>
  </si>
  <si>
    <t>$2,283,920.13</t>
  </si>
  <si>
    <t>$7,718,443.87</t>
  </si>
  <si>
    <t>$6,670,398.96</t>
  </si>
  <si>
    <t>$28,035,276.04</t>
  </si>
  <si>
    <t>$25,644,331.38</t>
  </si>
  <si>
    <t>$20,809,172.28</t>
  </si>
  <si>
    <t>$5,607,529.66</t>
  </si>
  <si>
    <t>-$127,400.00</t>
  </si>
  <si>
    <t>$1,211,947.98</t>
  </si>
  <si>
    <t>-$8,240.00</t>
  </si>
  <si>
    <t>$14,356,950.00</t>
  </si>
  <si>
    <t>-$48,619.50</t>
  </si>
  <si>
    <t>$947,950.00</t>
  </si>
  <si>
    <t>$11,319,877.91</t>
  </si>
  <si>
    <t>-$3,488,558.10</t>
  </si>
  <si>
    <t>$1,565,450.00</t>
  </si>
  <si>
    <t>$5,000.00</t>
  </si>
  <si>
    <t>$4,363,862.72</t>
  </si>
  <si>
    <t>$932,895.45</t>
  </si>
  <si>
    <t>$688,891.02</t>
  </si>
  <si>
    <t>$155,591.87</t>
  </si>
  <si>
    <t>$120,976.79</t>
  </si>
  <si>
    <t>$3,987,632.66</t>
  </si>
  <si>
    <t>$3,966,315.30</t>
  </si>
  <si>
    <t>$154,802.87</t>
  </si>
  <si>
    <t>$2,098,853.49</t>
  </si>
  <si>
    <t>$1,972,403.21</t>
  </si>
  <si>
    <t>$284,400.83</t>
  </si>
  <si>
    <t>$68,508.83</t>
  </si>
  <si>
    <t>$756,217.85</t>
  </si>
  <si>
    <t>$459,154.38</t>
  </si>
  <si>
    <t>$42,726,510.00</t>
  </si>
  <si>
    <t>$6,456,080.00</t>
  </si>
  <si>
    <t>$51,419,219.84</t>
  </si>
  <si>
    <t>$11,644,999.96</t>
  </si>
  <si>
    <t>$50,000,899.92</t>
  </si>
  <si>
    <t>$10,980,830.00</t>
  </si>
  <si>
    <t>$1,923,505.94</t>
  </si>
  <si>
    <t>$7,576,913.29</t>
  </si>
  <si>
    <t>$23,152,400.00</t>
  </si>
  <si>
    <t>-$10,117,742.00</t>
  </si>
  <si>
    <t>-$447,340.00</t>
  </si>
  <si>
    <t>$105,382.00</t>
  </si>
  <si>
    <t>-$43,970,000.00</t>
  </si>
  <si>
    <t>$220,000.00</t>
  </si>
  <si>
    <t>$162,100.00</t>
  </si>
  <si>
    <t>$5,756,351.52</t>
  </si>
  <si>
    <t>$921,836.15</t>
  </si>
  <si>
    <t>$727,134.79</t>
  </si>
  <si>
    <t>$6,723,968.88</t>
  </si>
  <si>
    <t>$6,702,765.35</t>
  </si>
  <si>
    <t>$4,307,505.42</t>
  </si>
  <si>
    <t>$700,607.17</t>
  </si>
  <si>
    <t>$498,211.01</t>
  </si>
  <si>
    <t>$2,059,653.39</t>
  </si>
  <si>
    <t>$1,919,253.39</t>
  </si>
  <si>
    <t>$458,696.40</t>
  </si>
  <si>
    <t>$2,083,092.56</t>
  </si>
  <si>
    <t>$2,051,652.56</t>
  </si>
  <si>
    <t>$2,865,388.40</t>
  </si>
  <si>
    <t>$51,932,100.00</t>
  </si>
  <si>
    <t>$26,447,395.41</t>
  </si>
  <si>
    <t>-$1,848,000.00</t>
  </si>
  <si>
    <t>$11,982,018.22</t>
  </si>
  <si>
    <t>$2,570,803.63</t>
  </si>
  <si>
    <t>$12,842,862.00</t>
  </si>
  <si>
    <t>$37,360.00</t>
  </si>
  <si>
    <t>$200,000.00</t>
  </si>
  <si>
    <t>$3,190,000.00</t>
  </si>
  <si>
    <t>$3,293,244.18</t>
  </si>
  <si>
    <t>$4,774,143.36</t>
  </si>
  <si>
    <t>$130,677.80</t>
  </si>
  <si>
    <t>$12,342.00</t>
  </si>
  <si>
    <t>$1,302,432.00</t>
  </si>
  <si>
    <t>$108,404,503.35</t>
  </si>
  <si>
    <t>$35,595,496.65</t>
  </si>
  <si>
    <t>$15,106,994.05</t>
  </si>
  <si>
    <t>$591,350.00</t>
  </si>
  <si>
    <t>$25,800.00</t>
  </si>
  <si>
    <t>$121,768.00</t>
  </si>
  <si>
    <t>$21,000.00</t>
  </si>
  <si>
    <t>$121,169.50</t>
  </si>
  <si>
    <t>$18,000.00</t>
  </si>
  <si>
    <t>$28,150,000.00</t>
  </si>
  <si>
    <t>-$3,191,751.90</t>
  </si>
  <si>
    <t>$3,090,000.00</t>
  </si>
  <si>
    <t>$12,211,565.93</t>
  </si>
  <si>
    <t>$4,124,148.00</t>
  </si>
  <si>
    <t>$3,155,190.00</t>
  </si>
  <si>
    <t>$147,000.00</t>
  </si>
  <si>
    <t>$5,677,298.48</t>
  </si>
  <si>
    <t>$439,652.03</t>
  </si>
  <si>
    <t>$309,622.62</t>
  </si>
  <si>
    <t>$2,000.00</t>
  </si>
  <si>
    <t>$12,000,000.00</t>
  </si>
  <si>
    <t>$2,500,000.00</t>
  </si>
  <si>
    <t>-$2,325,065.93</t>
  </si>
  <si>
    <t>$1,663,120.00</t>
  </si>
  <si>
    <t>$1,047,000.00</t>
  </si>
  <si>
    <t>$4,278,236.00</t>
  </si>
  <si>
    <t>$45,178,000.00</t>
  </si>
  <si>
    <t>$14,000.00</t>
  </si>
  <si>
    <t>$45,000.00</t>
  </si>
  <si>
    <t>$49,950.00</t>
  </si>
  <si>
    <t>$2,700.00</t>
  </si>
  <si>
    <t>$10,068,468.84</t>
  </si>
  <si>
    <t>$9,993,268.44</t>
  </si>
  <si>
    <t>$876.00</t>
  </si>
  <si>
    <t>$2,242,000.00</t>
  </si>
  <si>
    <t>$1,583,200.00</t>
  </si>
  <si>
    <t>$1,196,466.66</t>
  </si>
  <si>
    <t>$100,000.00</t>
  </si>
  <si>
    <t>$5,719,000.00</t>
  </si>
  <si>
    <t>$2,897,000.00</t>
  </si>
  <si>
    <t>$1,982,549.28</t>
  </si>
  <si>
    <t>$153,800.00</t>
  </si>
  <si>
    <t>$20,103,852.38</t>
  </si>
  <si>
    <t>$8,220,333.68</t>
  </si>
  <si>
    <t>$4,878,544.93</t>
  </si>
  <si>
    <t>$2,175,859.51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</si>
</sst>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[$-1080A]&quot;$&quot;#,##0.00"/>
    <numFmt numFmtId="165" formatCode="&quot;$&quot;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1E1E1E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.5"/>
      <name val="Calibri"/>
      <family val="2"/>
    </font>
    <font>
      <b/>
      <sz val="10.5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36">
    <xf numFmtId="0" fontId="1" fillId="0" borderId="0" xfId="0" applyFont="1"/>
    <xf numFmtId="165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top" wrapText="1" indent="1" readingOrder="1"/>
    </xf>
    <xf numFmtId="164" fontId="3" fillId="0" borderId="0" xfId="0" applyNumberFormat="1" applyFont="1" applyAlignment="1">
      <alignment horizontal="right" vertical="top" wrapText="1" readingOrder="1"/>
    </xf>
    <xf numFmtId="164" fontId="4" fillId="0" borderId="0" xfId="0" applyNumberFormat="1" applyFont="1" applyAlignment="1">
      <alignment horizontal="right" vertical="top" wrapText="1" readingOrder="1"/>
    </xf>
    <xf numFmtId="0" fontId="4" fillId="0" borderId="0" xfId="0" applyFont="1" applyAlignment="1">
      <alignment horizontal="right" vertical="top" wrapText="1" readingOrder="1"/>
    </xf>
    <xf numFmtId="164" fontId="3" fillId="0" borderId="0" xfId="0" applyNumberFormat="1" applyFont="1" applyAlignment="1">
      <alignment horizontal="right" wrapText="1" readingOrder="1"/>
    </xf>
    <xf numFmtId="0" fontId="7" fillId="0" borderId="0" xfId="0" applyFont="1"/>
    <xf numFmtId="165" fontId="1" fillId="0" borderId="0" xfId="0" applyNumberFormat="1" applyFont="1"/>
    <xf numFmtId="0" fontId="5" fillId="0" borderId="0" xfId="0" applyFont="1" applyAlignment="1">
      <alignment horizontal="right" vertical="top"/>
    </xf>
    <xf numFmtId="165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top" wrapText="1" readingOrder="1"/>
    </xf>
    <xf numFmtId="0" fontId="4" fillId="0" borderId="11" xfId="0" applyFont="1" applyBorder="1" applyAlignment="1">
      <alignment horizontal="center" vertical="center" wrapText="1" readingOrder="1"/>
    </xf>
    <xf numFmtId="165" fontId="6" fillId="0" borderId="13" xfId="0" applyNumberFormat="1" applyFont="1" applyBorder="1" applyAlignment="1">
      <alignment horizontal="right" vertical="center"/>
    </xf>
    <xf numFmtId="165" fontId="6" fillId="0" borderId="12" xfId="0" applyNumberFormat="1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165" fontId="10" fillId="2" borderId="1" xfId="0" applyNumberFormat="1" applyFont="1" applyFill="1" applyBorder="1" applyAlignment="1">
      <alignment horizontal="right" vertical="center" wrapText="1" readingOrder="1"/>
    </xf>
    <xf numFmtId="0" fontId="10" fillId="2" borderId="9" xfId="0" applyFont="1" applyFill="1" applyBorder="1" applyAlignment="1">
      <alignment horizontal="center" vertical="center" wrapText="1" readingOrder="1"/>
    </xf>
    <xf numFmtId="0" fontId="4" fillId="2" borderId="9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left" vertical="top" wrapText="1" readingOrder="1"/>
    </xf>
    <xf numFmtId="0" fontId="4" fillId="0" borderId="14" xfId="0" applyFont="1" applyBorder="1" applyAlignment="1">
      <alignment vertical="top" wrapText="1" readingOrder="1"/>
    </xf>
    <xf numFmtId="0" fontId="11" fillId="0" borderId="3" xfId="0" applyFont="1" applyBorder="1" applyAlignment="1">
      <alignment horizontal="left" vertical="top" wrapText="1" indent="1" readingOrder="1"/>
    </xf>
    <xf numFmtId="0" fontId="4" fillId="0" borderId="3" xfId="0" applyFont="1" applyBorder="1" applyAlignment="1">
      <alignment vertical="top" wrapText="1" readingOrder="1"/>
    </xf>
    <xf numFmtId="165" fontId="12" fillId="0" borderId="15" xfId="0" applyNumberFormat="1" applyFont="1" applyBorder="1" applyAlignment="1">
      <alignment horizontal="right" vertical="center"/>
    </xf>
    <xf numFmtId="165" fontId="12" fillId="0" borderId="2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top" wrapText="1" indent="1" readingOrder="1"/>
    </xf>
    <xf numFmtId="0" fontId="12" fillId="0" borderId="3" xfId="0" applyFont="1" applyBorder="1" applyAlignment="1">
      <alignment horizontal="left" indent="1"/>
    </xf>
    <xf numFmtId="165" fontId="11" fillId="0" borderId="18" xfId="0" applyNumberFormat="1" applyFont="1" applyBorder="1" applyAlignment="1">
      <alignment horizontal="right" vertical="top" wrapText="1" readingOrder="1"/>
    </xf>
    <xf numFmtId="165" fontId="12" fillId="0" borderId="18" xfId="0" applyNumberFormat="1" applyFont="1" applyBorder="1" applyAlignment="1">
      <alignment horizontal="right" vertical="center"/>
    </xf>
    <xf numFmtId="165" fontId="12" fillId="0" borderId="18" xfId="0" applyNumberFormat="1" applyFont="1" applyBorder="1"/>
    <xf numFmtId="165" fontId="11" fillId="0" borderId="18" xfId="0" applyNumberFormat="1" applyFont="1" applyBorder="1" applyAlignment="1">
      <alignment horizontal="right" vertical="center" wrapText="1" readingOrder="1"/>
    </xf>
    <xf numFmtId="165" fontId="6" fillId="2" borderId="9" xfId="0" applyNumberFormat="1" applyFont="1" applyFill="1" applyBorder="1" applyAlignment="1">
      <alignment horizontal="right" vertical="center"/>
    </xf>
    <xf numFmtId="165" fontId="6" fillId="2" borderId="10" xfId="0" applyNumberFormat="1" applyFont="1" applyFill="1" applyBorder="1" applyAlignment="1">
      <alignment horizontal="right" vertical="center"/>
    </xf>
    <xf numFmtId="165" fontId="6" fillId="0" borderId="16" xfId="0" applyNumberFormat="1" applyFont="1" applyBorder="1" applyAlignment="1">
      <alignment horizontal="right" vertical="center"/>
    </xf>
    <xf numFmtId="165" fontId="6" fillId="0" borderId="18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165" fontId="12" fillId="0" borderId="2" xfId="0" applyNumberFormat="1" applyFont="1" applyBorder="1" applyAlignment="1">
      <alignment vertical="center"/>
    </xf>
    <xf numFmtId="165" fontId="6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12" fillId="0" borderId="19" xfId="0" applyNumberFormat="1" applyFont="1" applyBorder="1" applyAlignment="1">
      <alignment horizontal="right" vertical="center"/>
    </xf>
    <xf numFmtId="165" fontId="6" fillId="0" borderId="18" xfId="0" applyNumberFormat="1" applyFont="1" applyBorder="1" applyAlignment="1">
      <alignment vertical="center"/>
    </xf>
    <xf numFmtId="165" fontId="6" fillId="0" borderId="2" xfId="0" applyNumberFormat="1" applyFont="1" applyBorder="1" applyAlignment="1">
      <alignment vertical="center"/>
    </xf>
    <xf numFmtId="165" fontId="11" fillId="0" borderId="18" xfId="0" applyNumberFormat="1" applyFont="1" applyBorder="1" applyAlignment="1">
      <alignment vertical="center" wrapText="1" readingOrder="1"/>
    </xf>
    <xf numFmtId="165" fontId="11" fillId="0" borderId="18" xfId="0" applyNumberFormat="1" applyFont="1" applyBorder="1" applyAlignment="1">
      <alignment vertical="center" wrapText="1"/>
    </xf>
    <xf numFmtId="165" fontId="11" fillId="0" borderId="18" xfId="0" applyNumberFormat="1" applyFont="1" applyBorder="1" applyAlignment="1">
      <alignment vertical="center"/>
    </xf>
    <xf numFmtId="165" fontId="4" fillId="0" borderId="18" xfId="0" applyNumberFormat="1" applyFont="1" applyBorder="1" applyAlignment="1">
      <alignment horizontal="right" vertical="top" wrapText="1" readingOrder="1"/>
    </xf>
    <xf numFmtId="165" fontId="4" fillId="0" borderId="18" xfId="0" applyNumberFormat="1" applyFont="1" applyBorder="1" applyAlignment="1">
      <alignment vertical="top" wrapText="1" readingOrder="1"/>
    </xf>
    <xf numFmtId="165" fontId="11" fillId="0" borderId="19" xfId="0" applyNumberFormat="1" applyFont="1" applyBorder="1" applyAlignment="1">
      <alignment horizontal="right" vertical="top" wrapText="1" readingOrder="1"/>
    </xf>
    <xf numFmtId="165" fontId="11" fillId="0" borderId="0" xfId="0" applyNumberFormat="1" applyFont="1" applyAlignment="1">
      <alignment horizontal="right" vertical="top" wrapText="1" readingOrder="1"/>
    </xf>
    <xf numFmtId="165" fontId="11" fillId="0" borderId="19" xfId="0" applyNumberFormat="1" applyFont="1" applyBorder="1" applyAlignment="1">
      <alignment horizontal="right" vertical="center" wrapText="1" readingOrder="1"/>
    </xf>
    <xf numFmtId="0" fontId="13" fillId="0" borderId="0" xfId="0" applyFont="1" applyAlignment="1">
      <alignment horizontal="center" vertical="center"/>
    </xf>
    <xf numFmtId="8" fontId="11" fillId="0" borderId="18" xfId="0" applyNumberFormat="1" applyFont="1" applyBorder="1" applyAlignment="1">
      <alignment horizontal="right" vertical="top" wrapText="1" readingOrder="1"/>
    </xf>
    <xf numFmtId="8" fontId="12" fillId="0" borderId="18" xfId="0" applyNumberFormat="1" applyFont="1" applyBorder="1" applyAlignment="1">
      <alignment horizontal="right" vertical="center"/>
    </xf>
    <xf numFmtId="8" fontId="11" fillId="0" borderId="15" xfId="0" applyNumberFormat="1" applyFont="1" applyBorder="1" applyAlignment="1">
      <alignment vertical="center" wrapText="1" readingOrder="1"/>
    </xf>
    <xf numFmtId="8" fontId="12" fillId="0" borderId="18" xfId="0" applyNumberFormat="1" applyFont="1" applyBorder="1" applyAlignment="1">
      <alignment horizontal="right" vertical="top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right"/>
    </xf>
    <xf numFmtId="8" fontId="11" fillId="0" borderId="18" xfId="0" applyNumberFormat="1" applyFont="1" applyBorder="1" applyAlignment="1">
      <alignment vertical="top"/>
    </xf>
    <xf numFmtId="165" fontId="4" fillId="0" borderId="20" xfId="0" applyNumberFormat="1" applyFont="1" applyBorder="1" applyAlignment="1">
      <alignment horizontal="right" vertical="top" wrapText="1" readingOrder="1"/>
    </xf>
    <xf numFmtId="165" fontId="11" fillId="0" borderId="20" xfId="0" applyNumberFormat="1" applyFont="1" applyBorder="1" applyAlignment="1">
      <alignment horizontal="right" vertical="top" wrapText="1" readingOrder="1"/>
    </xf>
    <xf numFmtId="8" fontId="11" fillId="0" borderId="20" xfId="0" applyNumberFormat="1" applyFont="1" applyBorder="1" applyAlignment="1">
      <alignment horizontal="right" vertical="top" wrapText="1" readingOrder="1"/>
    </xf>
    <xf numFmtId="165" fontId="4" fillId="0" borderId="21" xfId="0" applyNumberFormat="1" applyFont="1" applyBorder="1" applyAlignment="1">
      <alignment horizontal="right" vertical="top" wrapText="1" readingOrder="1"/>
    </xf>
    <xf numFmtId="165" fontId="12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top" wrapText="1" readingOrder="1"/>
    </xf>
    <xf numFmtId="8" fontId="11" fillId="0" borderId="20" xfId="0" applyNumberFormat="1" applyFont="1" applyBorder="1" applyAlignment="1">
      <alignment vertical="top"/>
    </xf>
    <xf numFmtId="165" fontId="11" fillId="0" borderId="20" xfId="0" applyNumberFormat="1" applyFont="1" applyBorder="1" applyAlignment="1">
      <alignment horizontal="right" vertical="center" wrapText="1" readingOrder="1"/>
    </xf>
    <xf numFmtId="165" fontId="11" fillId="0" borderId="22" xfId="0" applyNumberFormat="1" applyFont="1" applyBorder="1" applyAlignment="1">
      <alignment horizontal="right" vertical="top" wrapText="1" readingOrder="1"/>
    </xf>
    <xf numFmtId="165" fontId="12" fillId="0" borderId="20" xfId="0" applyNumberFormat="1" applyFont="1" applyBorder="1"/>
    <xf numFmtId="165" fontId="12" fillId="0" borderId="20" xfId="0" applyNumberFormat="1" applyFont="1" applyBorder="1" applyAlignment="1">
      <alignment horizontal="right"/>
    </xf>
    <xf numFmtId="0" fontId="4" fillId="0" borderId="23" xfId="0" applyFont="1" applyBorder="1" applyAlignment="1">
      <alignment vertical="top" wrapText="1" readingOrder="1"/>
    </xf>
    <xf numFmtId="0" fontId="11" fillId="0" borderId="24" xfId="0" applyFont="1" applyBorder="1" applyAlignment="1">
      <alignment horizontal="left" vertical="top" wrapText="1" indent="1" readingOrder="1"/>
    </xf>
    <xf numFmtId="0" fontId="4" fillId="0" borderId="24" xfId="0" applyFont="1" applyBorder="1" applyAlignment="1">
      <alignment vertical="top" wrapText="1" readingOrder="1"/>
    </xf>
    <xf numFmtId="0" fontId="11" fillId="0" borderId="25" xfId="0" applyFont="1" applyBorder="1" applyAlignment="1">
      <alignment horizontal="left" vertical="top" wrapText="1" indent="1" readingOrder="1"/>
    </xf>
    <xf numFmtId="165" fontId="6" fillId="0" borderId="20" xfId="0" applyNumberFormat="1" applyFont="1" applyBorder="1" applyAlignment="1">
      <alignment horizontal="right" vertical="center"/>
    </xf>
    <xf numFmtId="165" fontId="12" fillId="0" borderId="20" xfId="0" applyNumberFormat="1" applyFont="1" applyBorder="1" applyAlignment="1">
      <alignment horizontal="right" vertical="center"/>
    </xf>
    <xf numFmtId="165" fontId="12" fillId="0" borderId="20" xfId="1" applyNumberFormat="1" applyFont="1" applyBorder="1" applyAlignment="1">
      <alignment horizontal="right" vertical="top"/>
    </xf>
    <xf numFmtId="165" fontId="12" fillId="0" borderId="22" xfId="0" applyNumberFormat="1" applyFont="1" applyBorder="1" applyAlignment="1">
      <alignment horizontal="right" vertical="center"/>
    </xf>
    <xf numFmtId="165" fontId="6" fillId="0" borderId="26" xfId="0" applyNumberFormat="1" applyFont="1" applyBorder="1" applyAlignment="1">
      <alignment horizontal="right" vertical="center"/>
    </xf>
    <xf numFmtId="8" fontId="12" fillId="0" borderId="20" xfId="0" applyNumberFormat="1" applyFont="1" applyBorder="1" applyAlignment="1">
      <alignment horizontal="right" vertical="center"/>
    </xf>
    <xf numFmtId="165" fontId="12" fillId="0" borderId="20" xfId="0" applyNumberFormat="1" applyFont="1" applyBorder="1" applyAlignment="1">
      <alignment horizontal="right" vertical="top"/>
    </xf>
    <xf numFmtId="8" fontId="12" fillId="0" borderId="20" xfId="0" applyNumberFormat="1" applyFont="1" applyBorder="1" applyAlignment="1">
      <alignment horizontal="right" vertical="top"/>
    </xf>
    <xf numFmtId="165" fontId="6" fillId="0" borderId="27" xfId="0" applyNumberFormat="1" applyFont="1" applyBorder="1" applyAlignment="1">
      <alignment horizontal="right" vertical="center"/>
    </xf>
    <xf numFmtId="165" fontId="11" fillId="0" borderId="20" xfId="0" applyNumberFormat="1" applyFont="1" applyBorder="1" applyAlignment="1">
      <alignment vertical="center"/>
    </xf>
    <xf numFmtId="0" fontId="4" fillId="2" borderId="31" xfId="0" applyFont="1" applyFill="1" applyBorder="1" applyAlignment="1">
      <alignment horizontal="left" vertical="top" wrapText="1" readingOrder="1"/>
    </xf>
    <xf numFmtId="165" fontId="10" fillId="2" borderId="32" xfId="0" applyNumberFormat="1" applyFont="1" applyFill="1" applyBorder="1" applyAlignment="1">
      <alignment horizontal="right" vertical="center" wrapText="1" readingOrder="1"/>
    </xf>
    <xf numFmtId="0" fontId="4" fillId="0" borderId="33" xfId="0" applyFont="1" applyBorder="1" applyAlignment="1">
      <alignment vertical="top" wrapText="1" readingOrder="1"/>
    </xf>
    <xf numFmtId="165" fontId="4" fillId="0" borderId="34" xfId="0" applyNumberFormat="1" applyFont="1" applyBorder="1" applyAlignment="1">
      <alignment horizontal="right" vertical="top" wrapText="1" readingOrder="1"/>
    </xf>
    <xf numFmtId="165" fontId="11" fillId="0" borderId="2" xfId="0" applyNumberFormat="1" applyFont="1" applyBorder="1" applyAlignment="1">
      <alignment horizontal="right" vertical="top" wrapText="1" readingOrder="1"/>
    </xf>
    <xf numFmtId="165" fontId="4" fillId="0" borderId="2" xfId="0" applyNumberFormat="1" applyFont="1" applyBorder="1" applyAlignment="1">
      <alignment horizontal="right" vertical="top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165" fontId="4" fillId="0" borderId="2" xfId="0" applyNumberFormat="1" applyFont="1" applyBorder="1" applyAlignment="1">
      <alignment vertical="top" wrapText="1" readingOrder="1"/>
    </xf>
    <xf numFmtId="165" fontId="11" fillId="0" borderId="35" xfId="0" applyNumberFormat="1" applyFont="1" applyBorder="1" applyAlignment="1">
      <alignment horizontal="right" vertical="top" wrapText="1" readingOrder="1"/>
    </xf>
    <xf numFmtId="165" fontId="11" fillId="0" borderId="36" xfId="0" applyNumberFormat="1" applyFont="1" applyBorder="1" applyAlignment="1">
      <alignment horizontal="right" vertical="top" wrapText="1" readingOrder="1"/>
    </xf>
    <xf numFmtId="0" fontId="12" fillId="0" borderId="24" xfId="0" applyFont="1" applyBorder="1" applyAlignment="1">
      <alignment horizontal="left" indent="1"/>
    </xf>
    <xf numFmtId="165" fontId="4" fillId="0" borderId="36" xfId="0" applyNumberFormat="1" applyFont="1" applyBorder="1" applyAlignment="1">
      <alignment horizontal="right" vertical="top" wrapText="1" readingOrder="1"/>
    </xf>
    <xf numFmtId="165" fontId="11" fillId="0" borderId="37" xfId="0" applyNumberFormat="1" applyFont="1" applyBorder="1" applyAlignment="1">
      <alignment horizontal="right" vertical="top" wrapText="1" readingOrder="1"/>
    </xf>
    <xf numFmtId="165" fontId="6" fillId="0" borderId="38" xfId="0" applyNumberFormat="1" applyFont="1" applyBorder="1" applyAlignment="1">
      <alignment horizontal="right" vertical="center"/>
    </xf>
    <xf numFmtId="165" fontId="12" fillId="0" borderId="2" xfId="0" applyNumberFormat="1" applyFont="1" applyBorder="1" applyAlignment="1">
      <alignment horizontal="right" vertical="top"/>
    </xf>
    <xf numFmtId="165" fontId="12" fillId="0" borderId="35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 readingOrder="1"/>
    </xf>
    <xf numFmtId="165" fontId="6" fillId="2" borderId="1" xfId="0" applyNumberFormat="1" applyFont="1" applyFill="1" applyBorder="1" applyAlignment="1">
      <alignment horizontal="right" vertical="center" wrapText="1" readingOrder="1"/>
    </xf>
    <xf numFmtId="8" fontId="12" fillId="0" borderId="20" xfId="0" applyNumberFormat="1" applyFont="1" applyBorder="1" applyAlignment="1">
      <alignment vertical="top"/>
    </xf>
    <xf numFmtId="165" fontId="12" fillId="0" borderId="20" xfId="0" applyNumberFormat="1" applyFont="1" applyBorder="1" applyAlignment="1">
      <alignment horizontal="right" vertical="top" wrapText="1" readingOrder="1"/>
    </xf>
    <xf numFmtId="165" fontId="6" fillId="0" borderId="20" xfId="0" applyNumberFormat="1" applyFont="1" applyBorder="1" applyAlignment="1">
      <alignment horizontal="right" vertical="top" wrapText="1" readingOrder="1"/>
    </xf>
    <xf numFmtId="8" fontId="12" fillId="0" borderId="20" xfId="0" applyNumberFormat="1" applyFont="1" applyBorder="1" applyAlignment="1">
      <alignment horizontal="right" vertical="top" wrapText="1" readingOrder="1"/>
    </xf>
    <xf numFmtId="7" fontId="12" fillId="0" borderId="20" xfId="0" applyNumberFormat="1" applyFont="1" applyBorder="1" applyAlignment="1">
      <alignment horizontal="right" vertical="top" wrapText="1" readingOrder="1"/>
    </xf>
    <xf numFmtId="165" fontId="12" fillId="0" borderId="22" xfId="0" applyNumberFormat="1" applyFont="1" applyBorder="1" applyAlignment="1">
      <alignment horizontal="right" vertical="top" wrapText="1" readingOrder="1"/>
    </xf>
    <xf numFmtId="164" fontId="5" fillId="0" borderId="0" xfId="0" applyNumberFormat="1" applyFont="1" applyAlignment="1">
      <alignment horizontal="right" vertical="top" wrapText="1" readingOrder="1"/>
    </xf>
    <xf numFmtId="164" fontId="6" fillId="0" borderId="0" xfId="0" applyNumberFormat="1" applyFont="1" applyAlignment="1">
      <alignment horizontal="right" vertical="top" wrapText="1" readingOrder="1"/>
    </xf>
    <xf numFmtId="0" fontId="6" fillId="2" borderId="9" xfId="0" applyFont="1" applyFill="1" applyBorder="1" applyAlignment="1">
      <alignment horizontal="center" vertical="center" wrapText="1" readingOrder="1"/>
    </xf>
    <xf numFmtId="165" fontId="12" fillId="0" borderId="20" xfId="0" applyNumberFormat="1" applyFont="1" applyBorder="1" applyAlignment="1">
      <alignment horizontal="right" vertical="center" wrapText="1" readingOrder="1"/>
    </xf>
    <xf numFmtId="165" fontId="12" fillId="0" borderId="18" xfId="1" applyNumberFormat="1" applyFont="1" applyBorder="1" applyAlignment="1">
      <alignment vertical="center" wrapText="1" readingOrder="1"/>
    </xf>
    <xf numFmtId="8" fontId="12" fillId="0" borderId="18" xfId="0" applyNumberFormat="1" applyFont="1" applyBorder="1" applyAlignment="1">
      <alignment horizontal="right" vertical="center" wrapText="1" readingOrder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17" fillId="0" borderId="0" xfId="0" applyFont="1" applyAlignment="1">
      <alignment horizontal="center" vertical="top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2" borderId="29" xfId="0" applyFont="1" applyFill="1" applyBorder="1" applyAlignment="1">
      <alignment horizontal="center" vertical="top" wrapText="1" readingOrder="1"/>
    </xf>
    <xf numFmtId="0" fontId="4" fillId="2" borderId="28" xfId="0" applyFont="1" applyFill="1" applyBorder="1" applyAlignment="1">
      <alignment horizontal="center" vertical="center" wrapText="1" readingOrder="1"/>
    </xf>
    <xf numFmtId="0" fontId="4" fillId="2" borderId="31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2" borderId="30" xfId="0" applyFont="1" applyFill="1" applyBorder="1" applyAlignment="1">
      <alignment horizontal="center" vertical="center" wrapText="1" readingOrder="1"/>
    </xf>
    <xf numFmtId="0" fontId="4" fillId="2" borderId="32" xfId="0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top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0" fontId="4" fillId="2" borderId="10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1E1E1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538370</xdr:colOff>
      <xdr:row>260</xdr:row>
      <xdr:rowOff>74544</xdr:rowOff>
    </xdr:from>
    <xdr:to>
      <xdr:col>3</xdr:col>
      <xdr:colOff>923097</xdr:colOff>
      <xdr:row>263</xdr:row>
      <xdr:rowOff>124239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84F0B8C-C73D-4DF3-BC58-2A9F231E5E28}"/>
            </a:ext>
          </a:extLst>
        </xdr:cNvPr>
        <xdr:cNvSpPr txBox="1"/>
      </xdr:nvSpPr>
      <xdr:spPr>
        <a:xfrm>
          <a:off x="3950805" y="50855218"/>
          <a:ext cx="2538205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DANIELA LIZBETH URIAS BARAJAS</a:t>
          </a:r>
        </a:p>
        <a:p>
          <a:pPr algn="ctr"/>
          <a:r>
            <a:rPr lang="es-MX" sz="1100" b="1"/>
            <a:t>TESORERA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0</xdr:col>
      <xdr:colOff>0</xdr:colOff>
      <xdr:row>260</xdr:row>
      <xdr:rowOff>93592</xdr:rowOff>
    </xdr:from>
    <xdr:to>
      <xdr:col>0</xdr:col>
      <xdr:colOff>2828925</xdr:colOff>
      <xdr:row>263</xdr:row>
      <xdr:rowOff>143287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D7C47AB-0A78-4206-88B7-3A6120E36E54}"/>
            </a:ext>
          </a:extLst>
        </xdr:cNvPr>
        <xdr:cNvSpPr txBox="1"/>
      </xdr:nvSpPr>
      <xdr:spPr>
        <a:xfrm>
          <a:off x="0" y="52166767"/>
          <a:ext cx="2828925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MARIA DEL ROCIO</a:t>
          </a:r>
          <a:r>
            <a:rPr lang="es-MX" sz="1100" baseline="0"/>
            <a:t> ADAME MUÑOZ</a:t>
          </a:r>
          <a:endParaRPr lang="es-MX" sz="1100"/>
        </a:p>
        <a:p>
          <a:pPr algn="ctr"/>
          <a:r>
            <a:rPr lang="es-MX" sz="1100" b="1"/>
            <a:t>PRESIDENTA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1</xdr:col>
      <xdr:colOff>505239</xdr:colOff>
      <xdr:row>261</xdr:row>
      <xdr:rowOff>0</xdr:rowOff>
    </xdr:from>
    <xdr:to>
      <xdr:col>3</xdr:col>
      <xdr:colOff>1043609</xdr:colOff>
      <xdr:row>261</xdr:row>
      <xdr:rowOff>8282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CD148A7-CFB1-4070-9483-2E41C3D3572A}"/>
            </a:ext>
          </a:extLst>
        </xdr:cNvPr>
        <xdr:cNvCxnSpPr/>
      </xdr:nvCxnSpPr>
      <xdr:spPr>
        <a:xfrm>
          <a:off x="3536674" y="53704435"/>
          <a:ext cx="2691848" cy="82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530087</xdr:colOff>
      <xdr:row>261</xdr:row>
      <xdr:rowOff>0</xdr:rowOff>
    </xdr:from>
    <xdr:to>
      <xdr:col>6</xdr:col>
      <xdr:colOff>523048</xdr:colOff>
      <xdr:row>261</xdr:row>
      <xdr:rowOff>1242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7270D3A-0D9C-4C06-9630-D9C99F37F15B}"/>
            </a:ext>
          </a:extLst>
        </xdr:cNvPr>
        <xdr:cNvCxnSpPr/>
      </xdr:nvCxnSpPr>
      <xdr:spPr>
        <a:xfrm>
          <a:off x="6775174" y="53704435"/>
          <a:ext cx="2096744" cy="124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306457</xdr:colOff>
      <xdr:row>260</xdr:row>
      <xdr:rowOff>29405</xdr:rowOff>
    </xdr:from>
    <xdr:to>
      <xdr:col>6</xdr:col>
      <xdr:colOff>712303</xdr:colOff>
      <xdr:row>265</xdr:row>
      <xdr:rowOff>99391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C0F87BE6-F055-4021-97CF-58E573B2E265}"/>
            </a:ext>
          </a:extLst>
        </xdr:cNvPr>
        <xdr:cNvSpPr txBox="1"/>
      </xdr:nvSpPr>
      <xdr:spPr>
        <a:xfrm>
          <a:off x="6551544" y="53543340"/>
          <a:ext cx="2509629" cy="10224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P. BIANCA ADILENE QUEVEDO RUÍZ</a:t>
          </a:r>
          <a:endParaRPr lang="es-MX">
            <a:effectLst/>
          </a:endParaRPr>
        </a:p>
        <a:p>
          <a:pPr algn="ctr"/>
          <a:r>
            <a:rPr lang="es-MX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DESPACHO DE LA SUBDIRECCIÓNDE PROGRAMACIÓN Y PRESUPUESTOS </a:t>
          </a:r>
          <a:endParaRPr lang="es-MX">
            <a:effectLst/>
          </a:endParaRPr>
        </a:p>
      </xdr:txBody>
    </xdr:sp>
    <xdr:clientData/>
  </xdr:twoCellAnchor>
  <xdr:twoCellAnchor>
    <xdr:from>
      <xdr:col>0</xdr:col>
      <xdr:colOff>82826</xdr:colOff>
      <xdr:row>260</xdr:row>
      <xdr:rowOff>182217</xdr:rowOff>
    </xdr:from>
    <xdr:to>
      <xdr:col>0</xdr:col>
      <xdr:colOff>2816087</xdr:colOff>
      <xdr:row>261</xdr:row>
      <xdr:rowOff>8282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29BF766F-3222-4E3D-8A79-57964C863A8D}"/>
            </a:ext>
          </a:extLst>
        </xdr:cNvPr>
        <xdr:cNvCxnSpPr/>
      </xdr:nvCxnSpPr>
      <xdr:spPr>
        <a:xfrm>
          <a:off x="82826" y="53696152"/>
          <a:ext cx="2733261" cy="165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629479</xdr:colOff>
      <xdr:row>0</xdr:row>
      <xdr:rowOff>136179</xdr:rowOff>
    </xdr:from>
    <xdr:to>
      <xdr:col>3</xdr:col>
      <xdr:colOff>24848</xdr:colOff>
      <xdr:row>9</xdr:row>
      <xdr:rowOff>112529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4D72683-81C9-4C1E-B846-5143A90C6B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4041914" y="136179"/>
          <a:ext cx="1548847" cy="1690850"/>
        </a:xfrm>
        <a:prstGeom prst="rect">
          <a:avLst/>
        </a:prstGeom>
      </xdr:spPr>
    </xdr:pic>
    <xdr:clientData/>
  </xdr:twoCellAnchor>
  <xdr:twoCellAnchor editAs="oneCell">
    <xdr:from>
      <xdr:col>1</xdr:col>
      <xdr:colOff>554935</xdr:colOff>
      <xdr:row>68</xdr:row>
      <xdr:rowOff>115958</xdr:rowOff>
    </xdr:from>
    <xdr:to>
      <xdr:col>2</xdr:col>
      <xdr:colOff>1002195</xdr:colOff>
      <xdr:row>77</xdr:row>
      <xdr:rowOff>92308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754A9A0-1203-489D-92CC-F8D885FCB8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967370" y="13823675"/>
          <a:ext cx="1548847" cy="1690850"/>
        </a:xfrm>
        <a:prstGeom prst="rect">
          <a:avLst/>
        </a:prstGeom>
      </xdr:spPr>
    </xdr:pic>
    <xdr:clientData/>
  </xdr:twoCellAnchor>
  <xdr:twoCellAnchor editAs="oneCell">
    <xdr:from>
      <xdr:col>1</xdr:col>
      <xdr:colOff>596348</xdr:colOff>
      <xdr:row>137</xdr:row>
      <xdr:rowOff>66261</xdr:rowOff>
    </xdr:from>
    <xdr:to>
      <xdr:col>2</xdr:col>
      <xdr:colOff>1043608</xdr:colOff>
      <xdr:row>146</xdr:row>
      <xdr:rowOff>42611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386714FA-AF8A-46F1-98A5-AFAB32E180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4008783" y="27365739"/>
          <a:ext cx="1548847" cy="1690850"/>
        </a:xfrm>
        <a:prstGeom prst="rect">
          <a:avLst/>
        </a:prstGeom>
      </xdr:spPr>
    </xdr:pic>
    <xdr:clientData/>
  </xdr:twoCellAnchor>
  <xdr:twoCellAnchor editAs="oneCell">
    <xdr:from>
      <xdr:col>1</xdr:col>
      <xdr:colOff>795131</xdr:colOff>
      <xdr:row>201</xdr:row>
      <xdr:rowOff>99390</xdr:rowOff>
    </xdr:from>
    <xdr:to>
      <xdr:col>3</xdr:col>
      <xdr:colOff>190500</xdr:colOff>
      <xdr:row>210</xdr:row>
      <xdr:rowOff>75740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283CF10-C743-4C3C-8854-21EFCC389F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826566" y="41661520"/>
          <a:ext cx="1548847" cy="1690850"/>
        </a:xfrm>
        <a:prstGeom prst="rect">
          <a:avLst/>
        </a:prstGeom>
      </xdr:spPr>
    </xdr:pic>
    <xdr:clientData/>
  </xdr:twoCellAnchor>
  <xdr:twoCellAnchor editAs="oneCell">
    <xdr:from>
      <xdr:col>0</xdr:col>
      <xdr:colOff>115957</xdr:colOff>
      <xdr:row>63</xdr:row>
      <xdr:rowOff>9336</xdr:rowOff>
    </xdr:from>
    <xdr:to>
      <xdr:col>6</xdr:col>
      <xdr:colOff>911087</xdr:colOff>
      <xdr:row>67</xdr:row>
      <xdr:rowOff>136891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6EEDF92-CEE3-4938-A9D3-C5164D0A69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115957" y="13112423"/>
          <a:ext cx="9144000" cy="8895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185346</xdr:rowOff>
    </xdr:from>
    <xdr:to>
      <xdr:col>6</xdr:col>
      <xdr:colOff>960782</xdr:colOff>
      <xdr:row>136</xdr:row>
      <xdr:rowOff>138516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456DB44-D8C7-458E-98EC-8C3456B02A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0" y="26805650"/>
          <a:ext cx="9309652" cy="9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41413</xdr:colOff>
      <xdr:row>195</xdr:row>
      <xdr:rowOff>165652</xdr:rowOff>
    </xdr:from>
    <xdr:to>
      <xdr:col>6</xdr:col>
      <xdr:colOff>944216</xdr:colOff>
      <xdr:row>200</xdr:row>
      <xdr:rowOff>171645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DBAED153-D55A-4CD3-9ADB-A7DB761739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41413" y="40584782"/>
          <a:ext cx="9251673" cy="958493"/>
        </a:xfrm>
        <a:prstGeom prst="rect">
          <a:avLst/>
        </a:prstGeom>
      </xdr:spPr>
    </xdr:pic>
    <xdr:clientData/>
  </xdr:twoCellAnchor>
  <xdr:twoCellAnchor editAs="oneCell">
    <xdr:from>
      <xdr:col>0</xdr:col>
      <xdr:colOff>96094</xdr:colOff>
      <xdr:row>265</xdr:row>
      <xdr:rowOff>165651</xdr:rowOff>
    </xdr:from>
    <xdr:to>
      <xdr:col>6</xdr:col>
      <xdr:colOff>927651</xdr:colOff>
      <xdr:row>270</xdr:row>
      <xdr:rowOff>99390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9BFF8CC-6EA4-42A1-BA86-882050CBF6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96094" y="54632086"/>
          <a:ext cx="9180427" cy="886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H266"/>
  <sheetViews>
    <sheetView tabSelected="1" view="pageBreakPreview" topLeftCell="A187" zoomScale="115" zoomScaleNormal="115" zoomScaleSheetLayoutView="115" workbookViewId="0">
      <selection activeCell="F221" sqref="F221"/>
    </sheetView>
  </sheetViews>
  <sheetFormatPr baseColWidth="10" defaultRowHeight="15" x14ac:dyDescent="0.25"/>
  <cols>
    <col min="1" max="1" width="45.42578125" customWidth="1"/>
    <col min="2" max="2" width="16.5703125" customWidth="1"/>
    <col min="3" max="3" width="15.7109375" customWidth="1"/>
    <col min="4" max="4" width="15.85546875" bestFit="1" customWidth="1"/>
    <col min="5" max="6" width="15.7109375" bestFit="1" customWidth="1"/>
    <col min="7" max="7" width="14.7109375" bestFit="1" customWidth="1"/>
    <col min="8" max="8" width="12.7109375" bestFit="1" customWidth="1"/>
  </cols>
  <sheetData>
    <row r="8" spans="1:7" x14ac:dyDescent="0.25">
      <c r="F8" s="8"/>
    </row>
    <row r="9" spans="1:7" x14ac:dyDescent="0.25">
      <c r="F9" s="8"/>
    </row>
    <row r="10" spans="1:7" x14ac:dyDescent="0.25">
      <c r="F10" s="8"/>
    </row>
    <row r="11" spans="1:7" ht="15" customHeight="1" x14ac:dyDescent="0.25">
      <c r="A11" s="119" t="s">
        <v>0</v>
      </c>
      <c r="B11" s="119"/>
      <c r="C11" s="119"/>
      <c r="D11" s="119"/>
      <c r="E11" s="119"/>
      <c r="F11" s="119"/>
      <c r="G11" s="119"/>
    </row>
    <row r="12" spans="1:7" ht="15" customHeight="1" x14ac:dyDescent="0.25">
      <c r="A12" s="119" t="s">
        <v>1</v>
      </c>
      <c r="B12" s="119"/>
      <c r="C12" s="119"/>
      <c r="D12" s="119"/>
      <c r="E12" s="119"/>
      <c r="F12" s="119"/>
      <c r="G12" s="119"/>
    </row>
    <row r="13" spans="1:7" ht="15" customHeight="1" x14ac:dyDescent="0.25">
      <c r="A13" s="123" t="s">
        <v>92</v>
      </c>
      <c r="B13" s="123"/>
      <c r="C13" s="123"/>
      <c r="D13" s="123"/>
      <c r="E13" s="123"/>
      <c r="F13" s="123"/>
      <c r="G13" s="123"/>
    </row>
    <row r="14" spans="1:7" x14ac:dyDescent="0.25">
      <c r="A14" s="118" t="s">
        <v>94</v>
      </c>
      <c r="B14" s="118"/>
      <c r="C14" s="118"/>
      <c r="D14" s="118"/>
      <c r="E14" s="118"/>
      <c r="F14" s="118"/>
      <c r="G14" s="118"/>
    </row>
    <row r="15" spans="1:7" ht="17.100000000000001" customHeight="1" thickBot="1" x14ac:dyDescent="0.3">
      <c r="A15" s="131" t="s">
        <v>2</v>
      </c>
      <c r="B15" s="131"/>
      <c r="C15" s="131"/>
      <c r="D15" s="131"/>
      <c r="E15" s="131"/>
      <c r="F15" s="131"/>
      <c r="G15" s="131"/>
    </row>
    <row r="16" spans="1:7" ht="17.100000000000001" customHeight="1" x14ac:dyDescent="0.25">
      <c r="A16" s="121" t="s">
        <v>4</v>
      </c>
      <c r="B16" s="120" t="s">
        <v>3</v>
      </c>
      <c r="C16" s="120"/>
      <c r="D16" s="120"/>
      <c r="E16" s="120"/>
      <c r="F16" s="120"/>
      <c r="G16" s="124" t="s">
        <v>9</v>
      </c>
    </row>
    <row r="17" spans="1:7" ht="24" x14ac:dyDescent="0.25">
      <c r="A17" s="122"/>
      <c r="B17" s="15" t="s">
        <v>5</v>
      </c>
      <c r="C17" s="102" t="s">
        <v>75</v>
      </c>
      <c r="D17" s="16" t="s">
        <v>6</v>
      </c>
      <c r="E17" s="16" t="s">
        <v>7</v>
      </c>
      <c r="F17" s="16" t="s">
        <v>8</v>
      </c>
      <c r="G17" s="125"/>
    </row>
    <row r="18" spans="1:7" x14ac:dyDescent="0.25">
      <c r="A18" s="86" t="s">
        <v>83</v>
      </c>
      <c r="B18" s="17">
        <f t="shared" ref="B18:G18" si="0">+B19+B27+B37+B47+B86+B96+B100+B109+B113</f>
        <v>1141530411.6599998</v>
      </c>
      <c r="C18" s="103">
        <f t="shared" si="0"/>
        <v>-57715417.600000001</v>
      </c>
      <c r="D18" s="17">
        <f t="shared" si="0"/>
        <v>1083814994.0599999</v>
      </c>
      <c r="E18" s="17">
        <f t="shared" si="0"/>
        <v>173858321.83000001</v>
      </c>
      <c r="F18" s="17">
        <f t="shared" si="0"/>
        <v>168730269.54999998</v>
      </c>
      <c r="G18" s="87">
        <f t="shared" si="0"/>
        <v>909956672.22999978</v>
      </c>
    </row>
    <row r="19" spans="1:7" x14ac:dyDescent="0.25">
      <c r="A19" s="88" t="s">
        <v>85</v>
      </c>
      <c r="B19" s="64">
        <f>B20+B21+B22+B23+B24</f>
        <v>634351385.43999994</v>
      </c>
      <c r="C19" s="64">
        <f>C20+C21+C22+C23+C24</f>
        <v>1848000</v>
      </c>
      <c r="D19" s="64">
        <f>SUM(D20:D26)</f>
        <v>636199385.43999994</v>
      </c>
      <c r="E19" s="64">
        <f t="shared" ref="E19:F19" si="1">E20+E21+E22+E23+E24</f>
        <v>123624895.27000001</v>
      </c>
      <c r="F19" s="64">
        <f t="shared" si="1"/>
        <v>120144662.45999999</v>
      </c>
      <c r="G19" s="89">
        <f>SUM(G20:G26)</f>
        <v>512574490.16999996</v>
      </c>
    </row>
    <row r="20" spans="1:7" ht="12" customHeight="1" x14ac:dyDescent="0.25">
      <c r="A20" s="73" t="s">
        <v>10</v>
      </c>
      <c r="B20" s="28" t="s">
        <v>95</v>
      </c>
      <c r="C20" s="28" t="s">
        <v>96</v>
      </c>
      <c r="D20" s="28">
        <f>+B20+C20</f>
        <v>313590135.89999998</v>
      </c>
      <c r="E20" s="28" t="s">
        <v>104</v>
      </c>
      <c r="F20" s="28" t="s">
        <v>105</v>
      </c>
      <c r="G20" s="90">
        <f>+D20-E20</f>
        <v>248826887.63999999</v>
      </c>
    </row>
    <row r="21" spans="1:7" ht="12.75" customHeight="1" x14ac:dyDescent="0.25">
      <c r="A21" s="73" t="s">
        <v>78</v>
      </c>
      <c r="B21" s="28" t="s">
        <v>97</v>
      </c>
      <c r="C21" s="28" t="s">
        <v>98</v>
      </c>
      <c r="D21" s="28">
        <f t="shared" ref="D21:D26" si="2">+B21+C21</f>
        <v>4848000</v>
      </c>
      <c r="E21" s="28" t="s">
        <v>106</v>
      </c>
      <c r="F21" s="28" t="s">
        <v>107</v>
      </c>
      <c r="G21" s="90">
        <f t="shared" ref="G21:G35" si="3">+D21-E21</f>
        <v>2549245.1800000002</v>
      </c>
    </row>
    <row r="22" spans="1:7" ht="14.25" customHeight="1" x14ac:dyDescent="0.25">
      <c r="A22" s="73" t="s">
        <v>11</v>
      </c>
      <c r="B22" s="28" t="s">
        <v>99</v>
      </c>
      <c r="C22" s="28" t="s">
        <v>100</v>
      </c>
      <c r="D22" s="28">
        <f t="shared" si="2"/>
        <v>101528807.47</v>
      </c>
      <c r="E22" s="28" t="s">
        <v>108</v>
      </c>
      <c r="F22" s="28" t="s">
        <v>109</v>
      </c>
      <c r="G22" s="90">
        <f t="shared" si="3"/>
        <v>93810363.599999994</v>
      </c>
    </row>
    <row r="23" spans="1:7" ht="14.25" customHeight="1" x14ac:dyDescent="0.25">
      <c r="A23" s="73" t="s">
        <v>12</v>
      </c>
      <c r="B23" s="28" t="s">
        <v>101</v>
      </c>
      <c r="C23" s="28" t="s">
        <v>102</v>
      </c>
      <c r="D23" s="28">
        <f t="shared" si="2"/>
        <v>95392593.280000001</v>
      </c>
      <c r="E23" s="28" t="s">
        <v>110</v>
      </c>
      <c r="F23" s="28" t="s">
        <v>111</v>
      </c>
      <c r="G23" s="90">
        <f t="shared" si="3"/>
        <v>67357317.24000001</v>
      </c>
    </row>
    <row r="24" spans="1:7" ht="13.5" customHeight="1" x14ac:dyDescent="0.25">
      <c r="A24" s="73" t="s">
        <v>13</v>
      </c>
      <c r="B24" s="28" t="s">
        <v>103</v>
      </c>
      <c r="C24" s="28" t="s">
        <v>102</v>
      </c>
      <c r="D24" s="28">
        <f t="shared" si="2"/>
        <v>120839848.79000001</v>
      </c>
      <c r="E24" s="28" t="s">
        <v>112</v>
      </c>
      <c r="F24" s="28" t="s">
        <v>112</v>
      </c>
      <c r="G24" s="90">
        <f t="shared" si="3"/>
        <v>100030676.51000001</v>
      </c>
    </row>
    <row r="25" spans="1:7" ht="12" customHeight="1" x14ac:dyDescent="0.25">
      <c r="A25" s="73" t="s">
        <v>14</v>
      </c>
      <c r="B25" s="65">
        <v>0</v>
      </c>
      <c r="C25" s="28">
        <v>0</v>
      </c>
      <c r="D25" s="28">
        <f t="shared" si="2"/>
        <v>0</v>
      </c>
      <c r="E25" s="28">
        <v>0</v>
      </c>
      <c r="F25" s="28">
        <f t="shared" ref="F25:F26" si="4">+C25+E25</f>
        <v>0</v>
      </c>
      <c r="G25" s="90">
        <f t="shared" si="3"/>
        <v>0</v>
      </c>
    </row>
    <row r="26" spans="1:7" ht="14.25" customHeight="1" x14ac:dyDescent="0.25">
      <c r="A26" s="73" t="s">
        <v>15</v>
      </c>
      <c r="B26" s="28">
        <v>0</v>
      </c>
      <c r="C26" s="28">
        <v>0</v>
      </c>
      <c r="D26" s="28">
        <f t="shared" si="2"/>
        <v>0</v>
      </c>
      <c r="E26" s="28">
        <v>0</v>
      </c>
      <c r="F26" s="28">
        <f t="shared" si="4"/>
        <v>0</v>
      </c>
      <c r="G26" s="90">
        <f t="shared" si="3"/>
        <v>0</v>
      </c>
    </row>
    <row r="27" spans="1:7" ht="26.25" customHeight="1" x14ac:dyDescent="0.25">
      <c r="A27" s="74" t="s">
        <v>86</v>
      </c>
      <c r="B27" s="46">
        <f>B28+B29+B30+B31+B32+B33+B34+B35+B36</f>
        <v>39373568.269999996</v>
      </c>
      <c r="C27" s="46">
        <f>C28+C29+C30+C31+C32+C33+C34+C35+C36</f>
        <v>-3667817.6</v>
      </c>
      <c r="D27" s="46">
        <f>SUM(D28:D36)</f>
        <v>35705750.670000002</v>
      </c>
      <c r="E27" s="46">
        <f>E28+E29+E30+E31+E32+E33+E34+E35+E36</f>
        <v>8370395.0200000005</v>
      </c>
      <c r="F27" s="46">
        <f t="shared" ref="F27" si="5">F28+F29+F30+F31+F32+F33+F34+F35+F36</f>
        <v>7431052.3999999994</v>
      </c>
      <c r="G27" s="91">
        <f t="shared" ref="G27" si="6">SUM(G28:G36)</f>
        <v>27335355.650000002</v>
      </c>
    </row>
    <row r="28" spans="1:7" ht="24" customHeight="1" x14ac:dyDescent="0.25">
      <c r="A28" s="73" t="s">
        <v>16</v>
      </c>
      <c r="B28" s="28" t="s">
        <v>113</v>
      </c>
      <c r="C28" s="28" t="s">
        <v>114</v>
      </c>
      <c r="D28" s="28">
        <f>+B28+C28</f>
        <v>5480129.6600000001</v>
      </c>
      <c r="E28" s="28" t="s">
        <v>125</v>
      </c>
      <c r="F28" s="28" t="s">
        <v>126</v>
      </c>
      <c r="G28" s="90">
        <f t="shared" si="3"/>
        <v>4547234.21</v>
      </c>
    </row>
    <row r="29" spans="1:7" ht="13.5" customHeight="1" x14ac:dyDescent="0.25">
      <c r="A29" s="73" t="s">
        <v>17</v>
      </c>
      <c r="B29" s="28" t="s">
        <v>115</v>
      </c>
      <c r="C29" s="28" t="s">
        <v>116</v>
      </c>
      <c r="D29" s="28">
        <f t="shared" ref="D29:D46" si="7">+B29+C29</f>
        <v>1203707.98</v>
      </c>
      <c r="E29" s="28" t="s">
        <v>127</v>
      </c>
      <c r="F29" s="28" t="s">
        <v>128</v>
      </c>
      <c r="G29" s="90">
        <f t="shared" si="3"/>
        <v>1048116.11</v>
      </c>
    </row>
    <row r="30" spans="1:7" ht="24" customHeight="1" x14ac:dyDescent="0.25">
      <c r="A30" s="73" t="s">
        <v>18</v>
      </c>
      <c r="B30" s="28"/>
      <c r="C30" s="28"/>
      <c r="D30" s="31">
        <f t="shared" si="7"/>
        <v>0</v>
      </c>
      <c r="E30" s="28"/>
      <c r="F30" s="28"/>
      <c r="G30" s="92">
        <f>+D30-E30</f>
        <v>0</v>
      </c>
    </row>
    <row r="31" spans="1:7" ht="24" x14ac:dyDescent="0.25">
      <c r="A31" s="73" t="s">
        <v>19</v>
      </c>
      <c r="B31" s="28" t="s">
        <v>117</v>
      </c>
      <c r="C31" s="28" t="s">
        <v>118</v>
      </c>
      <c r="D31" s="28">
        <f t="shared" si="7"/>
        <v>14308330.5</v>
      </c>
      <c r="E31" s="28" t="s">
        <v>129</v>
      </c>
      <c r="F31" s="28" t="s">
        <v>130</v>
      </c>
      <c r="G31" s="90">
        <f t="shared" si="3"/>
        <v>10320697.84</v>
      </c>
    </row>
    <row r="32" spans="1:7" ht="13.5" customHeight="1" x14ac:dyDescent="0.25">
      <c r="A32" s="73" t="s">
        <v>20</v>
      </c>
      <c r="B32" s="28" t="s">
        <v>119</v>
      </c>
      <c r="C32" s="28" t="s">
        <v>102</v>
      </c>
      <c r="D32" s="28">
        <f t="shared" si="7"/>
        <v>947950</v>
      </c>
      <c r="E32" s="28" t="s">
        <v>131</v>
      </c>
      <c r="F32" s="28" t="s">
        <v>131</v>
      </c>
      <c r="G32" s="90">
        <f t="shared" si="3"/>
        <v>793147.13</v>
      </c>
    </row>
    <row r="33" spans="1:7" ht="13.5" customHeight="1" x14ac:dyDescent="0.25">
      <c r="A33" s="73" t="s">
        <v>21</v>
      </c>
      <c r="B33" s="28" t="s">
        <v>120</v>
      </c>
      <c r="C33" s="28" t="s">
        <v>121</v>
      </c>
      <c r="D33" s="28">
        <f t="shared" si="7"/>
        <v>7831319.8100000005</v>
      </c>
      <c r="E33" s="28" t="s">
        <v>132</v>
      </c>
      <c r="F33" s="28" t="s">
        <v>133</v>
      </c>
      <c r="G33" s="90">
        <f t="shared" si="3"/>
        <v>5732466.3200000003</v>
      </c>
    </row>
    <row r="34" spans="1:7" ht="27" customHeight="1" x14ac:dyDescent="0.25">
      <c r="A34" s="73" t="s">
        <v>22</v>
      </c>
      <c r="B34" s="28" t="s">
        <v>122</v>
      </c>
      <c r="C34" s="28" t="s">
        <v>123</v>
      </c>
      <c r="D34" s="28">
        <f t="shared" si="7"/>
        <v>1570450</v>
      </c>
      <c r="E34" s="28" t="s">
        <v>134</v>
      </c>
      <c r="F34" s="28" t="s">
        <v>135</v>
      </c>
      <c r="G34" s="90">
        <f t="shared" si="3"/>
        <v>1286049.17</v>
      </c>
    </row>
    <row r="35" spans="1:7" ht="14.25" customHeight="1" x14ac:dyDescent="0.25">
      <c r="A35" s="73" t="s">
        <v>29</v>
      </c>
      <c r="B35" s="28"/>
      <c r="C35" s="28"/>
      <c r="D35" s="28">
        <f>+B35+C35</f>
        <v>0</v>
      </c>
      <c r="E35" s="28"/>
      <c r="F35" s="28"/>
      <c r="G35" s="90">
        <f t="shared" si="3"/>
        <v>0</v>
      </c>
    </row>
    <row r="36" spans="1:7" ht="12.75" customHeight="1" x14ac:dyDescent="0.25">
      <c r="A36" s="73" t="s">
        <v>30</v>
      </c>
      <c r="B36" s="28" t="s">
        <v>124</v>
      </c>
      <c r="C36" s="28" t="s">
        <v>102</v>
      </c>
      <c r="D36" s="28">
        <f t="shared" si="7"/>
        <v>4363862.72</v>
      </c>
      <c r="E36" s="28" t="s">
        <v>136</v>
      </c>
      <c r="F36" s="28" t="s">
        <v>137</v>
      </c>
      <c r="G36" s="90">
        <f>+D36-E36</f>
        <v>3607644.8699999996</v>
      </c>
    </row>
    <row r="37" spans="1:7" ht="24" x14ac:dyDescent="0.25">
      <c r="A37" s="74" t="s">
        <v>87</v>
      </c>
      <c r="B37" s="46">
        <f>B38+B39+B40+B41+B42+B43+B44+B45+B46</f>
        <v>205881358.95000002</v>
      </c>
      <c r="C37" s="46">
        <f>C38+C39+C40+C41+C42+C43+C44+C45+C46</f>
        <v>-54047600</v>
      </c>
      <c r="D37" s="47">
        <f>SUM(D38:D46)</f>
        <v>151833758.95000002</v>
      </c>
      <c r="E37" s="46">
        <f t="shared" ref="E37:F37" si="8">E38+E39+E40+E41+E42+E43+E44+E45+E46</f>
        <v>25877099.889999997</v>
      </c>
      <c r="F37" s="46">
        <f t="shared" si="8"/>
        <v>25286958.839999996</v>
      </c>
      <c r="G37" s="93">
        <f>SUM(G38:G46)</f>
        <v>125956659.06</v>
      </c>
    </row>
    <row r="38" spans="1:7" x14ac:dyDescent="0.25">
      <c r="A38" s="73" t="s">
        <v>23</v>
      </c>
      <c r="B38" s="28" t="s">
        <v>138</v>
      </c>
      <c r="C38" s="28" t="s">
        <v>147</v>
      </c>
      <c r="D38" s="28">
        <f t="shared" si="7"/>
        <v>32608768</v>
      </c>
      <c r="E38" s="28" t="s">
        <v>153</v>
      </c>
      <c r="F38" s="28" t="s">
        <v>153</v>
      </c>
      <c r="G38" s="90">
        <f>+D38-E38</f>
        <v>26852416.48</v>
      </c>
    </row>
    <row r="39" spans="1:7" x14ac:dyDescent="0.25">
      <c r="A39" s="73" t="s">
        <v>24</v>
      </c>
      <c r="B39" s="28" t="s">
        <v>139</v>
      </c>
      <c r="C39" s="28" t="s">
        <v>102</v>
      </c>
      <c r="D39" s="28">
        <f t="shared" si="7"/>
        <v>6456080</v>
      </c>
      <c r="E39" s="28" t="s">
        <v>154</v>
      </c>
      <c r="F39" s="28" t="s">
        <v>155</v>
      </c>
      <c r="G39" s="90">
        <f t="shared" ref="G39:G46" si="9">+D39-E39</f>
        <v>5534243.8499999996</v>
      </c>
    </row>
    <row r="40" spans="1:7" ht="24" x14ac:dyDescent="0.25">
      <c r="A40" s="73" t="s">
        <v>31</v>
      </c>
      <c r="B40" s="28" t="s">
        <v>140</v>
      </c>
      <c r="C40" s="28" t="s">
        <v>148</v>
      </c>
      <c r="D40" s="28">
        <f t="shared" si="7"/>
        <v>50971879.840000004</v>
      </c>
      <c r="E40" s="28" t="s">
        <v>156</v>
      </c>
      <c r="F40" s="28" t="s">
        <v>157</v>
      </c>
      <c r="G40" s="90">
        <f t="shared" si="9"/>
        <v>44247910.960000001</v>
      </c>
    </row>
    <row r="41" spans="1:7" x14ac:dyDescent="0.25">
      <c r="A41" s="73" t="s">
        <v>32</v>
      </c>
      <c r="B41" s="28" t="s">
        <v>141</v>
      </c>
      <c r="C41" s="28" t="s">
        <v>149</v>
      </c>
      <c r="D41" s="28">
        <f t="shared" si="7"/>
        <v>11750381.960000001</v>
      </c>
      <c r="E41" s="28" t="s">
        <v>158</v>
      </c>
      <c r="F41" s="28" t="s">
        <v>158</v>
      </c>
      <c r="G41" s="90">
        <f t="shared" si="9"/>
        <v>7442876.540000001</v>
      </c>
    </row>
    <row r="42" spans="1:7" ht="24" x14ac:dyDescent="0.25">
      <c r="A42" s="73" t="s">
        <v>33</v>
      </c>
      <c r="B42" s="28" t="s">
        <v>142</v>
      </c>
      <c r="C42" s="28" t="s">
        <v>150</v>
      </c>
      <c r="D42" s="28">
        <f t="shared" si="7"/>
        <v>6030899.9200000018</v>
      </c>
      <c r="E42" s="28" t="s">
        <v>159</v>
      </c>
      <c r="F42" s="28" t="s">
        <v>160</v>
      </c>
      <c r="G42" s="90">
        <f t="shared" si="9"/>
        <v>5330292.7500000019</v>
      </c>
    </row>
    <row r="43" spans="1:7" x14ac:dyDescent="0.25">
      <c r="A43" s="73" t="s">
        <v>34</v>
      </c>
      <c r="B43" s="28" t="s">
        <v>143</v>
      </c>
      <c r="C43" s="28" t="s">
        <v>102</v>
      </c>
      <c r="D43" s="28">
        <f t="shared" si="7"/>
        <v>10980830</v>
      </c>
      <c r="E43" s="28" t="s">
        <v>161</v>
      </c>
      <c r="F43" s="28" t="s">
        <v>162</v>
      </c>
      <c r="G43" s="90">
        <f t="shared" si="9"/>
        <v>8921176.6099999994</v>
      </c>
    </row>
    <row r="44" spans="1:7" x14ac:dyDescent="0.25">
      <c r="A44" s="73" t="s">
        <v>35</v>
      </c>
      <c r="B44" s="28" t="s">
        <v>144</v>
      </c>
      <c r="C44" s="28" t="s">
        <v>151</v>
      </c>
      <c r="D44" s="28">
        <f t="shared" si="7"/>
        <v>2143505.94</v>
      </c>
      <c r="E44" s="28" t="s">
        <v>163</v>
      </c>
      <c r="F44" s="28" t="s">
        <v>163</v>
      </c>
      <c r="G44" s="90">
        <f t="shared" si="9"/>
        <v>1684809.54</v>
      </c>
    </row>
    <row r="45" spans="1:7" x14ac:dyDescent="0.25">
      <c r="A45" s="73" t="s">
        <v>36</v>
      </c>
      <c r="B45" s="28" t="s">
        <v>145</v>
      </c>
      <c r="C45" s="28" t="s">
        <v>152</v>
      </c>
      <c r="D45" s="28">
        <f t="shared" si="7"/>
        <v>7739013.29</v>
      </c>
      <c r="E45" s="28" t="s">
        <v>164</v>
      </c>
      <c r="F45" s="28" t="s">
        <v>165</v>
      </c>
      <c r="G45" s="90">
        <f t="shared" si="9"/>
        <v>5655920.7300000004</v>
      </c>
    </row>
    <row r="46" spans="1:7" x14ac:dyDescent="0.25">
      <c r="A46" s="73" t="s">
        <v>37</v>
      </c>
      <c r="B46" s="28" t="s">
        <v>146</v>
      </c>
      <c r="C46" s="28" t="s">
        <v>102</v>
      </c>
      <c r="D46" s="28">
        <f t="shared" si="7"/>
        <v>23152400</v>
      </c>
      <c r="E46" s="28" t="s">
        <v>166</v>
      </c>
      <c r="F46" s="28" t="s">
        <v>166</v>
      </c>
      <c r="G46" s="90">
        <f t="shared" si="9"/>
        <v>20287011.600000001</v>
      </c>
    </row>
    <row r="47" spans="1:7" x14ac:dyDescent="0.25">
      <c r="A47" s="74" t="s">
        <v>25</v>
      </c>
      <c r="B47" s="46">
        <f>B48+B49+B50+B51+B52+B53+B54+B55+B56+B57</f>
        <v>78479495.409999996</v>
      </c>
      <c r="C47" s="46">
        <f>C48+C49+C50+C51+C52+C53+C54+C55+C56+C57</f>
        <v>-1848000</v>
      </c>
      <c r="D47" s="46">
        <f>SUM(D49:D57)</f>
        <v>76631495.409999996</v>
      </c>
      <c r="E47" s="46">
        <f>E48+E49+E50+E51+E52+E53+E54+E55+E56+E57</f>
        <v>14552821.850000001</v>
      </c>
      <c r="F47" s="46">
        <f t="shared" ref="F47" si="10">F48+F49+F50+F51+F52+F53+F54+F55+F56+F57</f>
        <v>14552821.850000001</v>
      </c>
      <c r="G47" s="91">
        <f t="shared" ref="G47" si="11">SUM(G49:G57)</f>
        <v>62078673.560000002</v>
      </c>
    </row>
    <row r="48" spans="1:7" ht="12" customHeight="1" x14ac:dyDescent="0.25">
      <c r="A48" s="73" t="s">
        <v>59</v>
      </c>
      <c r="B48" s="66"/>
      <c r="C48" s="106"/>
      <c r="D48" s="46"/>
      <c r="E48" s="46"/>
      <c r="F48" s="61"/>
      <c r="G48" s="91"/>
    </row>
    <row r="49" spans="1:7" ht="24" x14ac:dyDescent="0.25">
      <c r="A49" s="73" t="s">
        <v>26</v>
      </c>
      <c r="B49" s="28" t="s">
        <v>167</v>
      </c>
      <c r="C49" s="28" t="s">
        <v>102</v>
      </c>
      <c r="D49" s="28">
        <f t="shared" ref="D49:D57" si="12">+B49+C49</f>
        <v>51932100</v>
      </c>
      <c r="E49" s="28" t="s">
        <v>170</v>
      </c>
      <c r="F49" s="28" t="s">
        <v>170</v>
      </c>
      <c r="G49" s="90">
        <f t="shared" ref="G49:G57" si="13">+D49-E49</f>
        <v>39950081.780000001</v>
      </c>
    </row>
    <row r="50" spans="1:7" x14ac:dyDescent="0.25">
      <c r="A50" s="73" t="s">
        <v>67</v>
      </c>
      <c r="B50" s="52">
        <v>0</v>
      </c>
      <c r="C50" s="107">
        <v>0</v>
      </c>
      <c r="D50" s="28">
        <f t="shared" si="12"/>
        <v>0</v>
      </c>
      <c r="E50" s="52">
        <v>0</v>
      </c>
      <c r="F50" s="63">
        <v>0</v>
      </c>
      <c r="G50" s="90">
        <f t="shared" si="13"/>
        <v>0</v>
      </c>
    </row>
    <row r="51" spans="1:7" x14ac:dyDescent="0.25">
      <c r="A51" s="73" t="s">
        <v>68</v>
      </c>
      <c r="B51" s="52">
        <v>0</v>
      </c>
      <c r="C51" s="108">
        <v>0</v>
      </c>
      <c r="D51" s="28">
        <f t="shared" si="12"/>
        <v>0</v>
      </c>
      <c r="E51" s="52">
        <v>0</v>
      </c>
      <c r="F51" s="63">
        <v>0</v>
      </c>
      <c r="G51" s="90">
        <f t="shared" si="13"/>
        <v>0</v>
      </c>
    </row>
    <row r="52" spans="1:7" x14ac:dyDescent="0.25">
      <c r="A52" s="73" t="s">
        <v>69</v>
      </c>
      <c r="B52" s="28" t="s">
        <v>168</v>
      </c>
      <c r="C52" s="28" t="s">
        <v>169</v>
      </c>
      <c r="D52" s="28">
        <f t="shared" si="12"/>
        <v>24599395.41</v>
      </c>
      <c r="E52" s="28" t="s">
        <v>171</v>
      </c>
      <c r="F52" s="28" t="s">
        <v>171</v>
      </c>
      <c r="G52" s="90">
        <f t="shared" si="13"/>
        <v>22028591.780000001</v>
      </c>
    </row>
    <row r="53" spans="1:7" x14ac:dyDescent="0.25">
      <c r="A53" s="73" t="s">
        <v>70</v>
      </c>
      <c r="B53" s="28">
        <v>0</v>
      </c>
      <c r="C53" s="105">
        <v>0</v>
      </c>
      <c r="D53" s="28">
        <f t="shared" si="12"/>
        <v>0</v>
      </c>
      <c r="E53" s="28">
        <v>0</v>
      </c>
      <c r="F53" s="62">
        <v>0</v>
      </c>
      <c r="G53" s="90">
        <f t="shared" si="13"/>
        <v>0</v>
      </c>
    </row>
    <row r="54" spans="1:7" ht="24" x14ac:dyDescent="0.25">
      <c r="A54" s="73" t="s">
        <v>71</v>
      </c>
      <c r="B54" s="28">
        <v>0</v>
      </c>
      <c r="C54" s="105">
        <v>0</v>
      </c>
      <c r="D54" s="28">
        <f t="shared" si="12"/>
        <v>0</v>
      </c>
      <c r="E54" s="28">
        <v>0</v>
      </c>
      <c r="F54" s="62">
        <v>0</v>
      </c>
      <c r="G54" s="90">
        <f t="shared" si="13"/>
        <v>0</v>
      </c>
    </row>
    <row r="55" spans="1:7" x14ac:dyDescent="0.25">
      <c r="A55" s="73" t="s">
        <v>72</v>
      </c>
      <c r="B55" s="28">
        <v>0</v>
      </c>
      <c r="C55" s="105">
        <v>0</v>
      </c>
      <c r="D55" s="28">
        <f t="shared" si="12"/>
        <v>0</v>
      </c>
      <c r="E55" s="28">
        <v>0</v>
      </c>
      <c r="F55" s="62">
        <v>0</v>
      </c>
      <c r="G55" s="90">
        <f t="shared" si="13"/>
        <v>0</v>
      </c>
    </row>
    <row r="56" spans="1:7" x14ac:dyDescent="0.25">
      <c r="A56" s="73" t="s">
        <v>73</v>
      </c>
      <c r="B56" s="60">
        <v>100000</v>
      </c>
      <c r="C56" s="104">
        <v>0</v>
      </c>
      <c r="D56" s="28">
        <f t="shared" si="12"/>
        <v>100000</v>
      </c>
      <c r="E56" s="67">
        <v>0</v>
      </c>
      <c r="F56" s="67">
        <v>0</v>
      </c>
      <c r="G56" s="90">
        <f t="shared" si="13"/>
        <v>100000</v>
      </c>
    </row>
    <row r="57" spans="1:7" ht="15.75" thickBot="1" x14ac:dyDescent="0.3">
      <c r="A57" s="75" t="s">
        <v>74</v>
      </c>
      <c r="B57" s="48">
        <v>0</v>
      </c>
      <c r="C57" s="109">
        <v>0</v>
      </c>
      <c r="D57" s="48">
        <f t="shared" si="12"/>
        <v>0</v>
      </c>
      <c r="E57" s="48">
        <v>0</v>
      </c>
      <c r="F57" s="69">
        <v>0</v>
      </c>
      <c r="G57" s="94">
        <f t="shared" si="13"/>
        <v>0</v>
      </c>
    </row>
    <row r="58" spans="1:7" x14ac:dyDescent="0.25">
      <c r="A58" s="2"/>
      <c r="B58" s="3"/>
      <c r="C58" s="110"/>
      <c r="D58" s="3"/>
      <c r="E58" s="3"/>
      <c r="F58" s="3"/>
      <c r="G58" s="6" t="s">
        <v>79</v>
      </c>
    </row>
    <row r="59" spans="1:7" x14ac:dyDescent="0.25">
      <c r="A59" s="2"/>
      <c r="B59" s="3"/>
      <c r="C59" s="110"/>
      <c r="D59" s="3"/>
      <c r="E59" s="3"/>
      <c r="F59" s="3"/>
      <c r="G59" s="6"/>
    </row>
    <row r="60" spans="1:7" x14ac:dyDescent="0.25">
      <c r="A60" s="2"/>
      <c r="B60" s="3"/>
      <c r="C60" s="110"/>
      <c r="D60" s="3"/>
      <c r="E60" s="3"/>
      <c r="F60" s="3"/>
      <c r="G60" s="6"/>
    </row>
    <row r="61" spans="1:7" x14ac:dyDescent="0.25">
      <c r="A61" s="2"/>
      <c r="B61" s="3"/>
      <c r="C61" s="110"/>
      <c r="D61" s="3"/>
      <c r="E61" s="3"/>
      <c r="F61" s="3"/>
      <c r="G61" s="6"/>
    </row>
    <row r="62" spans="1:7" x14ac:dyDescent="0.25">
      <c r="A62" s="2"/>
      <c r="B62" s="3"/>
      <c r="C62" s="110"/>
      <c r="D62" s="3"/>
      <c r="E62" s="3"/>
      <c r="F62" s="3"/>
      <c r="G62" s="6"/>
    </row>
    <row r="63" spans="1:7" x14ac:dyDescent="0.25">
      <c r="A63" s="2"/>
      <c r="B63" s="3"/>
      <c r="C63" s="110"/>
      <c r="D63" s="3"/>
      <c r="E63" s="3"/>
      <c r="F63" s="3"/>
      <c r="G63" s="6"/>
    </row>
    <row r="64" spans="1:7" x14ac:dyDescent="0.25">
      <c r="A64" s="2"/>
      <c r="B64" s="3"/>
      <c r="C64" s="110"/>
      <c r="D64" s="3"/>
      <c r="E64" s="3"/>
      <c r="F64" s="3"/>
      <c r="G64" s="6"/>
    </row>
    <row r="65" spans="1:7" x14ac:dyDescent="0.25">
      <c r="A65" s="2"/>
      <c r="B65" s="3"/>
      <c r="C65" s="110"/>
      <c r="D65" s="3"/>
      <c r="E65" s="3"/>
      <c r="F65" s="3"/>
      <c r="G65" s="6"/>
    </row>
    <row r="66" spans="1:7" x14ac:dyDescent="0.25">
      <c r="A66" s="2"/>
      <c r="B66" s="3"/>
      <c r="C66" s="110"/>
      <c r="D66" s="3"/>
      <c r="E66" s="3"/>
      <c r="F66" s="3"/>
      <c r="G66" s="6"/>
    </row>
    <row r="67" spans="1:7" x14ac:dyDescent="0.25">
      <c r="A67" s="2"/>
      <c r="B67" s="3"/>
      <c r="C67" s="110"/>
      <c r="D67" s="3"/>
      <c r="E67" s="3"/>
      <c r="F67" s="3"/>
      <c r="G67" s="6"/>
    </row>
    <row r="68" spans="1:7" x14ac:dyDescent="0.25">
      <c r="A68" s="2"/>
      <c r="B68" s="3"/>
      <c r="C68" s="110"/>
      <c r="D68" s="3"/>
      <c r="E68" s="3"/>
      <c r="F68" s="3"/>
      <c r="G68" s="6"/>
    </row>
    <row r="69" spans="1:7" x14ac:dyDescent="0.25">
      <c r="A69" s="2"/>
      <c r="B69" s="3"/>
      <c r="C69" s="110"/>
      <c r="D69" s="3"/>
      <c r="E69" s="3"/>
      <c r="F69" s="3"/>
      <c r="G69" s="6"/>
    </row>
    <row r="70" spans="1:7" x14ac:dyDescent="0.25">
      <c r="A70" s="2"/>
      <c r="B70" s="3"/>
      <c r="C70" s="110"/>
      <c r="D70" s="3"/>
      <c r="E70" s="3"/>
      <c r="F70" s="3"/>
      <c r="G70" s="6"/>
    </row>
    <row r="71" spans="1:7" x14ac:dyDescent="0.25">
      <c r="A71" s="2"/>
      <c r="B71" s="3"/>
      <c r="C71" s="110"/>
      <c r="D71" s="3"/>
      <c r="E71" s="3"/>
      <c r="F71" s="3"/>
      <c r="G71" s="6"/>
    </row>
    <row r="72" spans="1:7" x14ac:dyDescent="0.25">
      <c r="A72" s="2"/>
      <c r="B72" s="3"/>
      <c r="C72" s="110"/>
      <c r="D72" s="3"/>
      <c r="E72" s="3"/>
      <c r="F72" s="3"/>
      <c r="G72" s="6"/>
    </row>
    <row r="73" spans="1:7" x14ac:dyDescent="0.25">
      <c r="A73" s="2"/>
      <c r="B73" s="3"/>
      <c r="C73" s="110"/>
      <c r="D73" s="3"/>
      <c r="E73" s="3"/>
      <c r="F73" s="3"/>
      <c r="G73" s="6"/>
    </row>
    <row r="74" spans="1:7" x14ac:dyDescent="0.25">
      <c r="A74" s="2"/>
      <c r="B74" s="3"/>
      <c r="C74" s="110"/>
      <c r="D74" s="3"/>
      <c r="E74" s="3"/>
      <c r="F74" s="3"/>
      <c r="G74" s="6"/>
    </row>
    <row r="75" spans="1:7" x14ac:dyDescent="0.25">
      <c r="A75" s="2"/>
      <c r="B75" s="3"/>
      <c r="C75" s="110"/>
      <c r="D75" s="3"/>
      <c r="E75" s="3"/>
      <c r="F75" s="3"/>
      <c r="G75" s="6"/>
    </row>
    <row r="76" spans="1:7" x14ac:dyDescent="0.25">
      <c r="A76" s="2"/>
      <c r="B76" s="3"/>
      <c r="C76" s="110"/>
      <c r="D76" s="3"/>
      <c r="E76" s="3"/>
      <c r="F76" s="3"/>
      <c r="G76" s="6"/>
    </row>
    <row r="77" spans="1:7" x14ac:dyDescent="0.25">
      <c r="A77" s="2"/>
      <c r="B77" s="3"/>
      <c r="C77" s="110"/>
      <c r="D77" s="3"/>
      <c r="E77" s="3"/>
      <c r="F77" s="3"/>
      <c r="G77" s="6"/>
    </row>
    <row r="78" spans="1:7" x14ac:dyDescent="0.25">
      <c r="A78" s="2"/>
      <c r="B78" s="3"/>
      <c r="C78" s="110"/>
      <c r="D78" s="3"/>
      <c r="E78" s="3"/>
      <c r="F78" s="3"/>
      <c r="G78" s="6"/>
    </row>
    <row r="79" spans="1:7" ht="15.75" x14ac:dyDescent="0.25">
      <c r="A79" s="119" t="s">
        <v>0</v>
      </c>
      <c r="B79" s="119"/>
      <c r="C79" s="119"/>
      <c r="D79" s="119"/>
      <c r="E79" s="119"/>
      <c r="F79" s="119"/>
      <c r="G79" s="119"/>
    </row>
    <row r="80" spans="1:7" ht="15.75" x14ac:dyDescent="0.25">
      <c r="A80" s="119" t="s">
        <v>1</v>
      </c>
      <c r="B80" s="119"/>
      <c r="C80" s="119"/>
      <c r="D80" s="119"/>
      <c r="E80" s="119"/>
      <c r="F80" s="119"/>
      <c r="G80" s="119"/>
    </row>
    <row r="81" spans="1:7" x14ac:dyDescent="0.25">
      <c r="A81" s="123" t="s">
        <v>92</v>
      </c>
      <c r="B81" s="123"/>
      <c r="C81" s="123"/>
      <c r="D81" s="123"/>
      <c r="E81" s="123"/>
      <c r="F81" s="123"/>
      <c r="G81" s="123"/>
    </row>
    <row r="82" spans="1:7" ht="15" customHeight="1" x14ac:dyDescent="0.25">
      <c r="A82" s="118" t="s">
        <v>94</v>
      </c>
      <c r="B82" s="118"/>
      <c r="C82" s="118"/>
      <c r="D82" s="118"/>
      <c r="E82" s="118"/>
      <c r="F82" s="118"/>
      <c r="G82" s="118"/>
    </row>
    <row r="83" spans="1:7" ht="15.75" thickBot="1" x14ac:dyDescent="0.3">
      <c r="A83" s="2"/>
      <c r="B83" s="3"/>
      <c r="C83" s="110"/>
      <c r="D83" s="3"/>
      <c r="E83" s="3"/>
      <c r="F83" s="3"/>
      <c r="G83" s="3"/>
    </row>
    <row r="84" spans="1:7" x14ac:dyDescent="0.25">
      <c r="A84" s="121" t="s">
        <v>4</v>
      </c>
      <c r="B84" s="120" t="s">
        <v>3</v>
      </c>
      <c r="C84" s="120"/>
      <c r="D84" s="120"/>
      <c r="E84" s="120"/>
      <c r="F84" s="120"/>
      <c r="G84" s="124" t="s">
        <v>9</v>
      </c>
    </row>
    <row r="85" spans="1:7" ht="24" x14ac:dyDescent="0.25">
      <c r="A85" s="122"/>
      <c r="B85" s="15" t="s">
        <v>5</v>
      </c>
      <c r="C85" s="102" t="s">
        <v>75</v>
      </c>
      <c r="D85" s="16" t="s">
        <v>6</v>
      </c>
      <c r="E85" s="16" t="s">
        <v>7</v>
      </c>
      <c r="F85" s="16" t="s">
        <v>8</v>
      </c>
      <c r="G85" s="125"/>
    </row>
    <row r="86" spans="1:7" ht="24" x14ac:dyDescent="0.25">
      <c r="A86" s="88" t="s">
        <v>88</v>
      </c>
      <c r="B86" s="46">
        <f>B87+B88+B89+B90+B91+B92+B93+B94+B95</f>
        <v>24337609.539999999</v>
      </c>
      <c r="C86" s="46">
        <f>C87+C88+C89+C90+C91+C92+C93+C94+C95</f>
        <v>0</v>
      </c>
      <c r="D86" s="64">
        <f>SUM(D87:D95)</f>
        <v>24337609.539999999</v>
      </c>
      <c r="E86" s="46">
        <f t="shared" ref="E86:F86" si="14">E87+E88+E89+E90+E91+E92+E93+E94+E95</f>
        <v>1433109.8</v>
      </c>
      <c r="F86" s="46">
        <f t="shared" si="14"/>
        <v>1314774</v>
      </c>
      <c r="G86" s="89">
        <f t="shared" ref="G86" si="15">SUM(G87:G95)</f>
        <v>22904499.739999998</v>
      </c>
    </row>
    <row r="87" spans="1:7" x14ac:dyDescent="0.25">
      <c r="A87" s="73" t="s">
        <v>27</v>
      </c>
      <c r="B87" s="62" t="s">
        <v>172</v>
      </c>
      <c r="C87" s="105">
        <v>0</v>
      </c>
      <c r="D87" s="28">
        <f t="shared" ref="D87:D119" si="16">+B87+C87</f>
        <v>12842862</v>
      </c>
      <c r="E87" s="62" t="s">
        <v>178</v>
      </c>
      <c r="F87" s="62" t="s">
        <v>179</v>
      </c>
      <c r="G87" s="95">
        <f t="shared" ref="G87:G120" si="17">+D87-E87</f>
        <v>12712184.199999999</v>
      </c>
    </row>
    <row r="88" spans="1:7" x14ac:dyDescent="0.25">
      <c r="A88" s="73" t="s">
        <v>28</v>
      </c>
      <c r="B88" s="62" t="s">
        <v>173</v>
      </c>
      <c r="C88" s="105">
        <v>0</v>
      </c>
      <c r="D88" s="28">
        <f t="shared" si="16"/>
        <v>37360</v>
      </c>
      <c r="E88" s="62" t="s">
        <v>102</v>
      </c>
      <c r="F88" s="62" t="s">
        <v>102</v>
      </c>
      <c r="G88" s="95">
        <f t="shared" si="17"/>
        <v>37360</v>
      </c>
    </row>
    <row r="89" spans="1:7" x14ac:dyDescent="0.25">
      <c r="A89" s="73" t="s">
        <v>60</v>
      </c>
      <c r="B89" s="62" t="s">
        <v>174</v>
      </c>
      <c r="C89" s="105">
        <v>0</v>
      </c>
      <c r="D89" s="28">
        <f t="shared" si="16"/>
        <v>200000</v>
      </c>
      <c r="E89" s="62" t="s">
        <v>102</v>
      </c>
      <c r="F89" s="62" t="s">
        <v>102</v>
      </c>
      <c r="G89" s="95">
        <f>+D89-E89</f>
        <v>200000</v>
      </c>
    </row>
    <row r="90" spans="1:7" x14ac:dyDescent="0.25">
      <c r="A90" s="73" t="s">
        <v>61</v>
      </c>
      <c r="B90" s="62" t="s">
        <v>175</v>
      </c>
      <c r="C90" s="105">
        <v>0</v>
      </c>
      <c r="D90" s="28">
        <f t="shared" si="16"/>
        <v>3190000</v>
      </c>
      <c r="E90" s="62" t="s">
        <v>180</v>
      </c>
      <c r="F90" s="62" t="s">
        <v>180</v>
      </c>
      <c r="G90" s="95">
        <f t="shared" si="17"/>
        <v>1887568</v>
      </c>
    </row>
    <row r="91" spans="1:7" x14ac:dyDescent="0.25">
      <c r="A91" s="96" t="s">
        <v>62</v>
      </c>
      <c r="B91" s="62" t="s">
        <v>176</v>
      </c>
      <c r="C91" s="105">
        <v>0</v>
      </c>
      <c r="D91" s="28">
        <f t="shared" si="16"/>
        <v>3293244.18</v>
      </c>
      <c r="E91" s="62" t="s">
        <v>102</v>
      </c>
      <c r="F91" s="62" t="s">
        <v>102</v>
      </c>
      <c r="G91" s="95">
        <f t="shared" si="17"/>
        <v>3293244.18</v>
      </c>
    </row>
    <row r="92" spans="1:7" ht="14.25" customHeight="1" x14ac:dyDescent="0.25">
      <c r="A92" s="73" t="s">
        <v>82</v>
      </c>
      <c r="B92" s="62" t="s">
        <v>177</v>
      </c>
      <c r="C92" s="105">
        <v>0</v>
      </c>
      <c r="D92" s="28">
        <f t="shared" si="16"/>
        <v>4774143.3600000003</v>
      </c>
      <c r="E92" s="62" t="s">
        <v>102</v>
      </c>
      <c r="F92" s="62" t="s">
        <v>102</v>
      </c>
      <c r="G92" s="95">
        <f t="shared" si="17"/>
        <v>4774143.3600000003</v>
      </c>
    </row>
    <row r="93" spans="1:7" x14ac:dyDescent="0.25">
      <c r="A93" s="96" t="s">
        <v>64</v>
      </c>
      <c r="B93" s="62">
        <v>0</v>
      </c>
      <c r="C93" s="105">
        <v>0</v>
      </c>
      <c r="D93" s="28">
        <f t="shared" si="16"/>
        <v>0</v>
      </c>
      <c r="E93" s="28">
        <v>0</v>
      </c>
      <c r="F93" s="62">
        <v>0</v>
      </c>
      <c r="G93" s="95">
        <f t="shared" si="17"/>
        <v>0</v>
      </c>
    </row>
    <row r="94" spans="1:7" x14ac:dyDescent="0.25">
      <c r="A94" s="73" t="s">
        <v>65</v>
      </c>
      <c r="B94" s="63">
        <v>0</v>
      </c>
      <c r="C94" s="107">
        <v>0</v>
      </c>
      <c r="D94" s="28">
        <f t="shared" si="16"/>
        <v>0</v>
      </c>
      <c r="E94" s="52">
        <v>0</v>
      </c>
      <c r="F94" s="63">
        <v>0</v>
      </c>
      <c r="G94" s="95">
        <f t="shared" si="17"/>
        <v>0</v>
      </c>
    </row>
    <row r="95" spans="1:7" x14ac:dyDescent="0.25">
      <c r="A95" s="73" t="s">
        <v>66</v>
      </c>
      <c r="B95" s="67">
        <v>0</v>
      </c>
      <c r="C95" s="104">
        <v>0</v>
      </c>
      <c r="D95" s="28">
        <f t="shared" si="16"/>
        <v>0</v>
      </c>
      <c r="E95" s="67">
        <v>0</v>
      </c>
      <c r="F95" s="67">
        <v>0</v>
      </c>
      <c r="G95" s="95">
        <f t="shared" si="17"/>
        <v>0</v>
      </c>
    </row>
    <row r="96" spans="1:7" ht="12" customHeight="1" x14ac:dyDescent="0.25">
      <c r="A96" s="74" t="s">
        <v>89</v>
      </c>
      <c r="B96" s="61">
        <f t="shared" ref="B96:F96" si="18">+B97+B98</f>
        <v>144000000</v>
      </c>
      <c r="C96" s="106">
        <f t="shared" si="18"/>
        <v>0</v>
      </c>
      <c r="D96" s="46">
        <f t="shared" si="18"/>
        <v>144000000</v>
      </c>
      <c r="E96" s="46">
        <f t="shared" si="18"/>
        <v>0</v>
      </c>
      <c r="F96" s="61">
        <f t="shared" si="18"/>
        <v>0</v>
      </c>
      <c r="G96" s="91">
        <f>+G97+G98</f>
        <v>144000000</v>
      </c>
    </row>
    <row r="97" spans="1:7" x14ac:dyDescent="0.25">
      <c r="A97" s="73" t="s">
        <v>38</v>
      </c>
      <c r="B97" s="62" t="s">
        <v>181</v>
      </c>
      <c r="C97" s="104">
        <v>0</v>
      </c>
      <c r="D97" s="28">
        <f t="shared" si="16"/>
        <v>108404503.34999999</v>
      </c>
      <c r="E97" s="67">
        <v>0</v>
      </c>
      <c r="F97" s="67">
        <v>0</v>
      </c>
      <c r="G97" s="95">
        <f t="shared" si="17"/>
        <v>108404503.34999999</v>
      </c>
    </row>
    <row r="98" spans="1:7" x14ac:dyDescent="0.25">
      <c r="A98" s="73" t="s">
        <v>39</v>
      </c>
      <c r="B98" s="62" t="s">
        <v>182</v>
      </c>
      <c r="C98" s="104">
        <v>0</v>
      </c>
      <c r="D98" s="28">
        <f t="shared" si="16"/>
        <v>35595496.649999999</v>
      </c>
      <c r="E98" s="67">
        <v>0</v>
      </c>
      <c r="F98" s="67">
        <v>0</v>
      </c>
      <c r="G98" s="95">
        <f t="shared" si="17"/>
        <v>35595496.649999999</v>
      </c>
    </row>
    <row r="99" spans="1:7" x14ac:dyDescent="0.25">
      <c r="A99" s="73" t="s">
        <v>40</v>
      </c>
      <c r="B99" s="62">
        <v>0</v>
      </c>
      <c r="C99" s="105">
        <v>0</v>
      </c>
      <c r="D99" s="28">
        <f t="shared" si="16"/>
        <v>0</v>
      </c>
      <c r="E99" s="28">
        <v>0</v>
      </c>
      <c r="F99" s="62">
        <v>0</v>
      </c>
      <c r="G99" s="95">
        <f t="shared" si="17"/>
        <v>0</v>
      </c>
    </row>
    <row r="100" spans="1:7" x14ac:dyDescent="0.25">
      <c r="A100" s="74" t="s">
        <v>41</v>
      </c>
      <c r="B100" s="61" t="str">
        <f>+B108</f>
        <v>$15,106,994.05</v>
      </c>
      <c r="C100" s="106">
        <f>+C108</f>
        <v>0</v>
      </c>
      <c r="D100" s="46">
        <f>+D108</f>
        <v>15106994.050000001</v>
      </c>
      <c r="E100" s="46">
        <f t="shared" ref="E100:F100" si="19">+E108</f>
        <v>0</v>
      </c>
      <c r="F100" s="61">
        <f t="shared" si="19"/>
        <v>0</v>
      </c>
      <c r="G100" s="97">
        <f>+D100-E100</f>
        <v>15106994.050000001</v>
      </c>
    </row>
    <row r="101" spans="1:7" x14ac:dyDescent="0.25">
      <c r="A101" s="73" t="s">
        <v>76</v>
      </c>
      <c r="B101" s="62">
        <v>0</v>
      </c>
      <c r="C101" s="105">
        <v>0</v>
      </c>
      <c r="D101" s="28">
        <f t="shared" si="16"/>
        <v>0</v>
      </c>
      <c r="E101" s="28">
        <v>0</v>
      </c>
      <c r="F101" s="62">
        <v>0</v>
      </c>
      <c r="G101" s="95">
        <f t="shared" si="17"/>
        <v>0</v>
      </c>
    </row>
    <row r="102" spans="1:7" ht="24" x14ac:dyDescent="0.25">
      <c r="A102" s="73" t="s">
        <v>43</v>
      </c>
      <c r="B102" s="62">
        <v>0</v>
      </c>
      <c r="C102" s="105">
        <v>0</v>
      </c>
      <c r="D102" s="28">
        <f t="shared" si="16"/>
        <v>0</v>
      </c>
      <c r="E102" s="28">
        <v>0</v>
      </c>
      <c r="F102" s="62">
        <v>0</v>
      </c>
      <c r="G102" s="95">
        <f t="shared" si="17"/>
        <v>0</v>
      </c>
    </row>
    <row r="103" spans="1:7" x14ac:dyDescent="0.25">
      <c r="A103" s="73" t="s">
        <v>44</v>
      </c>
      <c r="B103" s="62">
        <v>0</v>
      </c>
      <c r="C103" s="105">
        <v>0</v>
      </c>
      <c r="D103" s="28">
        <f t="shared" si="16"/>
        <v>0</v>
      </c>
      <c r="E103" s="28">
        <v>0</v>
      </c>
      <c r="F103" s="62">
        <v>0</v>
      </c>
      <c r="G103" s="95">
        <f t="shared" si="17"/>
        <v>0</v>
      </c>
    </row>
    <row r="104" spans="1:7" x14ac:dyDescent="0.25">
      <c r="A104" s="73" t="s">
        <v>45</v>
      </c>
      <c r="B104" s="62">
        <v>0</v>
      </c>
      <c r="C104" s="105">
        <v>0</v>
      </c>
      <c r="D104" s="28">
        <f t="shared" si="16"/>
        <v>0</v>
      </c>
      <c r="E104" s="28">
        <v>0</v>
      </c>
      <c r="F104" s="62">
        <v>0</v>
      </c>
      <c r="G104" s="95">
        <f t="shared" si="17"/>
        <v>0</v>
      </c>
    </row>
    <row r="105" spans="1:7" ht="13.5" customHeight="1" x14ac:dyDescent="0.25">
      <c r="A105" s="73" t="s">
        <v>46</v>
      </c>
      <c r="B105" s="62">
        <v>0</v>
      </c>
      <c r="C105" s="105">
        <v>0</v>
      </c>
      <c r="D105" s="28">
        <f t="shared" si="16"/>
        <v>0</v>
      </c>
      <c r="E105" s="28">
        <v>0</v>
      </c>
      <c r="F105" s="62">
        <v>0</v>
      </c>
      <c r="G105" s="95">
        <f t="shared" si="17"/>
        <v>0</v>
      </c>
    </row>
    <row r="106" spans="1:7" ht="24" x14ac:dyDescent="0.25">
      <c r="A106" s="73" t="s">
        <v>47</v>
      </c>
      <c r="B106" s="62">
        <v>0</v>
      </c>
      <c r="C106" s="105">
        <v>0</v>
      </c>
      <c r="D106" s="28">
        <f t="shared" si="16"/>
        <v>0</v>
      </c>
      <c r="E106" s="28">
        <v>0</v>
      </c>
      <c r="F106" s="62">
        <v>0</v>
      </c>
      <c r="G106" s="95">
        <f t="shared" si="17"/>
        <v>0</v>
      </c>
    </row>
    <row r="107" spans="1:7" x14ac:dyDescent="0.25">
      <c r="A107" s="73" t="s">
        <v>48</v>
      </c>
      <c r="B107" s="62">
        <v>0</v>
      </c>
      <c r="C107" s="105">
        <v>0</v>
      </c>
      <c r="D107" s="28">
        <f t="shared" si="16"/>
        <v>0</v>
      </c>
      <c r="E107" s="28">
        <v>0</v>
      </c>
      <c r="F107" s="62">
        <v>0</v>
      </c>
      <c r="G107" s="95">
        <f t="shared" si="17"/>
        <v>0</v>
      </c>
    </row>
    <row r="108" spans="1:7" ht="24" x14ac:dyDescent="0.25">
      <c r="A108" s="73" t="s">
        <v>42</v>
      </c>
      <c r="B108" s="62" t="s">
        <v>183</v>
      </c>
      <c r="C108" s="105">
        <v>0</v>
      </c>
      <c r="D108" s="28">
        <f t="shared" si="16"/>
        <v>15106994.050000001</v>
      </c>
      <c r="E108" s="28">
        <v>0</v>
      </c>
      <c r="F108" s="62">
        <v>0</v>
      </c>
      <c r="G108" s="95">
        <f t="shared" si="17"/>
        <v>15106994.050000001</v>
      </c>
    </row>
    <row r="109" spans="1:7" x14ac:dyDescent="0.25">
      <c r="A109" s="74" t="s">
        <v>90</v>
      </c>
      <c r="B109" s="61">
        <f>+B112</f>
        <v>0</v>
      </c>
      <c r="C109" s="106">
        <f>+C112</f>
        <v>0</v>
      </c>
      <c r="D109" s="46">
        <f>+D112</f>
        <v>0</v>
      </c>
      <c r="E109" s="46">
        <f t="shared" ref="E109:F109" si="20">+E112</f>
        <v>0</v>
      </c>
      <c r="F109" s="61">
        <f t="shared" si="20"/>
        <v>0</v>
      </c>
      <c r="G109" s="91">
        <f>+G112</f>
        <v>0</v>
      </c>
    </row>
    <row r="110" spans="1:7" x14ac:dyDescent="0.25">
      <c r="A110" s="73" t="s">
        <v>50</v>
      </c>
      <c r="B110" s="71">
        <v>0</v>
      </c>
      <c r="C110" s="70">
        <v>0</v>
      </c>
      <c r="D110" s="28">
        <f t="shared" si="16"/>
        <v>0</v>
      </c>
      <c r="E110" s="30">
        <v>0</v>
      </c>
      <c r="F110" s="70">
        <v>0</v>
      </c>
      <c r="G110" s="95">
        <f t="shared" si="17"/>
        <v>0</v>
      </c>
    </row>
    <row r="111" spans="1:7" x14ac:dyDescent="0.25">
      <c r="A111" s="73" t="s">
        <v>51</v>
      </c>
      <c r="B111" s="71">
        <v>0</v>
      </c>
      <c r="C111" s="105">
        <v>0</v>
      </c>
      <c r="D111" s="28">
        <f t="shared" si="16"/>
        <v>0</v>
      </c>
      <c r="E111" s="28">
        <v>0</v>
      </c>
      <c r="F111" s="62">
        <v>0</v>
      </c>
      <c r="G111" s="95">
        <f t="shared" si="17"/>
        <v>0</v>
      </c>
    </row>
    <row r="112" spans="1:7" x14ac:dyDescent="0.25">
      <c r="A112" s="73" t="s">
        <v>49</v>
      </c>
      <c r="B112" s="62">
        <v>0</v>
      </c>
      <c r="C112" s="105">
        <v>0</v>
      </c>
      <c r="D112" s="28">
        <f t="shared" si="16"/>
        <v>0</v>
      </c>
      <c r="E112" s="28">
        <v>0</v>
      </c>
      <c r="F112" s="62">
        <v>0</v>
      </c>
      <c r="G112" s="95">
        <f t="shared" si="17"/>
        <v>0</v>
      </c>
    </row>
    <row r="113" spans="1:7" x14ac:dyDescent="0.25">
      <c r="A113" s="74" t="s">
        <v>91</v>
      </c>
      <c r="B113" s="61">
        <f>+B114+B115</f>
        <v>0</v>
      </c>
      <c r="C113" s="106">
        <f>SUM(C114:C120)</f>
        <v>0</v>
      </c>
      <c r="D113" s="46">
        <f>SUM(D114:D120)</f>
        <v>0</v>
      </c>
      <c r="E113" s="46">
        <f>SUM(E114:E120)</f>
        <v>0</v>
      </c>
      <c r="F113" s="61">
        <f>SUM(F114:F120)</f>
        <v>0</v>
      </c>
      <c r="G113" s="91">
        <f>SUM(G114:G120)</f>
        <v>0</v>
      </c>
    </row>
    <row r="114" spans="1:7" x14ac:dyDescent="0.25">
      <c r="A114" s="73" t="s">
        <v>52</v>
      </c>
      <c r="B114" s="62">
        <v>0</v>
      </c>
      <c r="C114" s="105">
        <v>0</v>
      </c>
      <c r="D114" s="28">
        <f t="shared" si="16"/>
        <v>0</v>
      </c>
      <c r="E114" s="28">
        <v>0</v>
      </c>
      <c r="F114" s="62">
        <v>0</v>
      </c>
      <c r="G114" s="95">
        <f t="shared" si="17"/>
        <v>0</v>
      </c>
    </row>
    <row r="115" spans="1:7" x14ac:dyDescent="0.25">
      <c r="A115" s="73" t="s">
        <v>53</v>
      </c>
      <c r="B115" s="62">
        <v>0</v>
      </c>
      <c r="C115" s="105">
        <v>0</v>
      </c>
      <c r="D115" s="28">
        <f t="shared" si="16"/>
        <v>0</v>
      </c>
      <c r="E115" s="28">
        <v>0</v>
      </c>
      <c r="F115" s="62">
        <v>0</v>
      </c>
      <c r="G115" s="95">
        <f t="shared" si="17"/>
        <v>0</v>
      </c>
    </row>
    <row r="116" spans="1:7" x14ac:dyDescent="0.25">
      <c r="A116" s="73" t="s">
        <v>55</v>
      </c>
      <c r="B116" s="62">
        <v>0</v>
      </c>
      <c r="C116" s="105">
        <v>0</v>
      </c>
      <c r="D116" s="28">
        <f t="shared" si="16"/>
        <v>0</v>
      </c>
      <c r="E116" s="28">
        <v>0</v>
      </c>
      <c r="F116" s="62">
        <v>0</v>
      </c>
      <c r="G116" s="95">
        <f t="shared" si="17"/>
        <v>0</v>
      </c>
    </row>
    <row r="117" spans="1:7" x14ac:dyDescent="0.25">
      <c r="A117" s="73" t="s">
        <v>54</v>
      </c>
      <c r="B117" s="62">
        <v>0</v>
      </c>
      <c r="C117" s="105">
        <v>0</v>
      </c>
      <c r="D117" s="28">
        <f t="shared" si="16"/>
        <v>0</v>
      </c>
      <c r="E117" s="28">
        <v>0</v>
      </c>
      <c r="F117" s="62">
        <v>0</v>
      </c>
      <c r="G117" s="95">
        <f t="shared" si="17"/>
        <v>0</v>
      </c>
    </row>
    <row r="118" spans="1:7" x14ac:dyDescent="0.25">
      <c r="A118" s="73" t="s">
        <v>56</v>
      </c>
      <c r="B118" s="62">
        <v>0</v>
      </c>
      <c r="C118" s="105">
        <v>0</v>
      </c>
      <c r="D118" s="28">
        <f t="shared" si="16"/>
        <v>0</v>
      </c>
      <c r="E118" s="28">
        <v>0</v>
      </c>
      <c r="F118" s="62">
        <v>0</v>
      </c>
      <c r="G118" s="95">
        <f t="shared" si="17"/>
        <v>0</v>
      </c>
    </row>
    <row r="119" spans="1:7" ht="16.7" customHeight="1" x14ac:dyDescent="0.25">
      <c r="A119" s="73" t="s">
        <v>57</v>
      </c>
      <c r="B119" s="62">
        <v>0</v>
      </c>
      <c r="C119" s="105">
        <v>0</v>
      </c>
      <c r="D119" s="28">
        <f t="shared" si="16"/>
        <v>0</v>
      </c>
      <c r="E119" s="28">
        <v>0</v>
      </c>
      <c r="F119" s="62">
        <v>0</v>
      </c>
      <c r="G119" s="95">
        <f t="shared" si="17"/>
        <v>0</v>
      </c>
    </row>
    <row r="120" spans="1:7" ht="15.75" thickBot="1" x14ac:dyDescent="0.3">
      <c r="A120" s="75" t="s">
        <v>58</v>
      </c>
      <c r="B120" s="69">
        <v>0</v>
      </c>
      <c r="C120" s="109">
        <v>0</v>
      </c>
      <c r="D120" s="48">
        <v>0</v>
      </c>
      <c r="E120" s="48">
        <v>0</v>
      </c>
      <c r="F120" s="69">
        <v>0</v>
      </c>
      <c r="G120" s="98">
        <f t="shared" si="17"/>
        <v>0</v>
      </c>
    </row>
    <row r="121" spans="1:7" x14ac:dyDescent="0.25">
      <c r="A121" s="11"/>
      <c r="B121" s="4"/>
      <c r="C121" s="111"/>
      <c r="D121" s="4"/>
      <c r="E121" s="5"/>
      <c r="F121" s="5"/>
    </row>
    <row r="123" spans="1:7" ht="15" customHeight="1" x14ac:dyDescent="0.25">
      <c r="E123" s="49"/>
    </row>
    <row r="124" spans="1:7" x14ac:dyDescent="0.25">
      <c r="E124" s="49"/>
    </row>
    <row r="125" spans="1:7" ht="15" customHeight="1" x14ac:dyDescent="0.25"/>
    <row r="126" spans="1:7" ht="15" customHeight="1" x14ac:dyDescent="0.25"/>
    <row r="127" spans="1:7" ht="15" customHeight="1" x14ac:dyDescent="0.25"/>
    <row r="128" spans="1:7" ht="15" customHeight="1" x14ac:dyDescent="0.25"/>
    <row r="129" spans="7:7" ht="15" customHeight="1" x14ac:dyDescent="0.25"/>
    <row r="130" spans="7:7" ht="15" customHeight="1" x14ac:dyDescent="0.25">
      <c r="G130" s="9" t="s">
        <v>80</v>
      </c>
    </row>
    <row r="131" spans="7:7" ht="15" customHeight="1" x14ac:dyDescent="0.25"/>
    <row r="132" spans="7:7" ht="15" customHeight="1" x14ac:dyDescent="0.25"/>
    <row r="133" spans="7:7" ht="15" customHeight="1" x14ac:dyDescent="0.25"/>
    <row r="134" spans="7:7" ht="15" customHeight="1" x14ac:dyDescent="0.25"/>
    <row r="135" spans="7:7" ht="15" customHeight="1" x14ac:dyDescent="0.25"/>
    <row r="136" spans="7:7" ht="15" customHeight="1" x14ac:dyDescent="0.25"/>
    <row r="137" spans="7:7" ht="15" customHeight="1" x14ac:dyDescent="0.25"/>
    <row r="138" spans="7:7" ht="15" customHeight="1" x14ac:dyDescent="0.25"/>
    <row r="139" spans="7:7" ht="15" customHeight="1" x14ac:dyDescent="0.25"/>
    <row r="140" spans="7:7" ht="15" customHeight="1" x14ac:dyDescent="0.25"/>
    <row r="141" spans="7:7" ht="15" customHeight="1" x14ac:dyDescent="0.25"/>
    <row r="142" spans="7:7" ht="15" customHeight="1" x14ac:dyDescent="0.25"/>
    <row r="143" spans="7:7" ht="15" customHeight="1" x14ac:dyDescent="0.25"/>
    <row r="144" spans="7:7" ht="15" customHeight="1" x14ac:dyDescent="0.25"/>
    <row r="145" spans="1:8" ht="15" customHeight="1" x14ac:dyDescent="0.25"/>
    <row r="147" spans="1:8" x14ac:dyDescent="0.25">
      <c r="F147" s="8"/>
    </row>
    <row r="148" spans="1:8" ht="15" customHeight="1" x14ac:dyDescent="0.25">
      <c r="A148" s="119" t="s">
        <v>0</v>
      </c>
      <c r="B148" s="119"/>
      <c r="C148" s="119"/>
      <c r="D148" s="119"/>
      <c r="E148" s="119"/>
      <c r="F148" s="119"/>
      <c r="G148" s="119"/>
    </row>
    <row r="149" spans="1:8" ht="15" customHeight="1" x14ac:dyDescent="0.25">
      <c r="A149" s="119" t="s">
        <v>1</v>
      </c>
      <c r="B149" s="119"/>
      <c r="C149" s="119"/>
      <c r="D149" s="119"/>
      <c r="E149" s="119"/>
      <c r="F149" s="119"/>
      <c r="G149" s="119"/>
    </row>
    <row r="150" spans="1:8" ht="15" customHeight="1" x14ac:dyDescent="0.25">
      <c r="A150" s="123" t="s">
        <v>92</v>
      </c>
      <c r="B150" s="123"/>
      <c r="C150" s="123"/>
      <c r="D150" s="123"/>
      <c r="E150" s="123"/>
      <c r="F150" s="123"/>
      <c r="G150" s="123"/>
    </row>
    <row r="151" spans="1:8" ht="15" customHeight="1" x14ac:dyDescent="0.25">
      <c r="A151" s="118" t="s">
        <v>94</v>
      </c>
      <c r="B151" s="118"/>
      <c r="C151" s="118"/>
      <c r="D151" s="118"/>
      <c r="E151" s="118"/>
      <c r="F151" s="118"/>
      <c r="G151" s="118"/>
    </row>
    <row r="152" spans="1:8" ht="15.75" thickBot="1" x14ac:dyDescent="0.3"/>
    <row r="153" spans="1:8" ht="22.5" customHeight="1" x14ac:dyDescent="0.25">
      <c r="A153" s="126" t="s">
        <v>4</v>
      </c>
      <c r="B153" s="128" t="s">
        <v>3</v>
      </c>
      <c r="C153" s="128"/>
      <c r="D153" s="128"/>
      <c r="E153" s="128"/>
      <c r="F153" s="128"/>
      <c r="G153" s="129" t="s">
        <v>9</v>
      </c>
      <c r="H153" s="8"/>
    </row>
    <row r="154" spans="1:8" ht="24" x14ac:dyDescent="0.25">
      <c r="A154" s="127"/>
      <c r="B154" s="18" t="s">
        <v>5</v>
      </c>
      <c r="C154" s="112" t="s">
        <v>75</v>
      </c>
      <c r="D154" s="19" t="s">
        <v>6</v>
      </c>
      <c r="E154" s="19" t="s">
        <v>7</v>
      </c>
      <c r="F154" s="19" t="s">
        <v>8</v>
      </c>
      <c r="G154" s="130"/>
    </row>
    <row r="155" spans="1:8" x14ac:dyDescent="0.25">
      <c r="A155" s="20" t="s">
        <v>84</v>
      </c>
      <c r="B155" s="32">
        <f t="shared" ref="B155:G155" si="21">+B156+B164+B174+B184+B221+B231+B235+B244+B248</f>
        <v>123575547.34</v>
      </c>
      <c r="C155" s="32">
        <f>+C156+C164+C174+C184+C221+C231+C235+C244+C248</f>
        <v>69913717.599999994</v>
      </c>
      <c r="D155" s="32">
        <f>+D156+D164+D174+D184+D221+D231+D235+D244+D248</f>
        <v>193489264.94</v>
      </c>
      <c r="E155" s="32">
        <f t="shared" si="21"/>
        <v>24487116.450000003</v>
      </c>
      <c r="F155" s="32">
        <f>+F156+F164+F174+F184+F221+F231+F235+F244+F248</f>
        <v>24234636.640000001</v>
      </c>
      <c r="G155" s="33">
        <f t="shared" si="21"/>
        <v>169002148.49000001</v>
      </c>
    </row>
    <row r="156" spans="1:8" x14ac:dyDescent="0.25">
      <c r="A156" s="72" t="s">
        <v>85</v>
      </c>
      <c r="B156" s="80">
        <f>+B157+B159+B161</f>
        <v>0</v>
      </c>
      <c r="C156" s="80">
        <f>SUM(C157:C163)</f>
        <v>0</v>
      </c>
      <c r="D156" s="84">
        <f>SUM(D157:D163)</f>
        <v>0</v>
      </c>
      <c r="E156" s="84">
        <f>SUM(E157:E163)</f>
        <v>0</v>
      </c>
      <c r="F156" s="80">
        <f>SUM(F157:F163)</f>
        <v>0</v>
      </c>
      <c r="G156" s="99">
        <f>SUM(G157:G163)</f>
        <v>0</v>
      </c>
    </row>
    <row r="157" spans="1:8" x14ac:dyDescent="0.25">
      <c r="A157" s="73" t="s">
        <v>10</v>
      </c>
      <c r="B157" s="77">
        <v>0</v>
      </c>
      <c r="C157" s="113">
        <v>0</v>
      </c>
      <c r="D157" s="31">
        <f t="shared" ref="D157:D194" si="22">+B157+C157</f>
        <v>0</v>
      </c>
      <c r="E157" s="31">
        <v>0</v>
      </c>
      <c r="F157" s="68">
        <v>0</v>
      </c>
      <c r="G157" s="37">
        <f>+D157-E157</f>
        <v>0</v>
      </c>
    </row>
    <row r="158" spans="1:8" ht="24" x14ac:dyDescent="0.25">
      <c r="A158" s="73" t="s">
        <v>78</v>
      </c>
      <c r="B158" s="77">
        <v>0</v>
      </c>
      <c r="C158" s="77">
        <v>0</v>
      </c>
      <c r="D158" s="31">
        <f t="shared" si="22"/>
        <v>0</v>
      </c>
      <c r="E158" s="29">
        <v>0</v>
      </c>
      <c r="F158" s="77">
        <v>0</v>
      </c>
      <c r="G158" s="37">
        <f t="shared" ref="G158:G163" si="23">+D158-E158</f>
        <v>0</v>
      </c>
    </row>
    <row r="159" spans="1:8" x14ac:dyDescent="0.25">
      <c r="A159" s="73" t="s">
        <v>11</v>
      </c>
      <c r="B159" s="77">
        <v>0</v>
      </c>
      <c r="C159" s="113">
        <v>0</v>
      </c>
      <c r="D159" s="31">
        <f t="shared" si="22"/>
        <v>0</v>
      </c>
      <c r="E159" s="31">
        <v>0</v>
      </c>
      <c r="F159" s="68">
        <v>0</v>
      </c>
      <c r="G159" s="37">
        <f t="shared" si="23"/>
        <v>0</v>
      </c>
    </row>
    <row r="160" spans="1:8" s="7" customFormat="1" ht="12.75" customHeight="1" x14ac:dyDescent="0.25">
      <c r="A160" s="73" t="s">
        <v>12</v>
      </c>
      <c r="B160" s="77">
        <v>0</v>
      </c>
      <c r="C160" s="77">
        <v>0</v>
      </c>
      <c r="D160" s="31">
        <f t="shared" si="22"/>
        <v>0</v>
      </c>
      <c r="E160" s="44">
        <v>0</v>
      </c>
      <c r="F160" s="85">
        <v>0</v>
      </c>
      <c r="G160" s="37">
        <f t="shared" si="23"/>
        <v>0</v>
      </c>
    </row>
    <row r="161" spans="1:7" x14ac:dyDescent="0.25">
      <c r="A161" s="73" t="s">
        <v>13</v>
      </c>
      <c r="B161" s="77">
        <v>0</v>
      </c>
      <c r="C161" s="113">
        <v>0</v>
      </c>
      <c r="D161" s="31">
        <f t="shared" si="22"/>
        <v>0</v>
      </c>
      <c r="E161" s="45">
        <v>0</v>
      </c>
      <c r="F161" s="85">
        <v>0</v>
      </c>
      <c r="G161" s="37">
        <f t="shared" si="23"/>
        <v>0</v>
      </c>
    </row>
    <row r="162" spans="1:7" x14ac:dyDescent="0.25">
      <c r="A162" s="73" t="s">
        <v>14</v>
      </c>
      <c r="B162" s="77">
        <v>0</v>
      </c>
      <c r="C162" s="77">
        <v>0</v>
      </c>
      <c r="D162" s="31">
        <f t="shared" si="22"/>
        <v>0</v>
      </c>
      <c r="E162" s="45">
        <v>0</v>
      </c>
      <c r="F162" s="85">
        <v>0</v>
      </c>
      <c r="G162" s="37">
        <f t="shared" si="23"/>
        <v>0</v>
      </c>
    </row>
    <row r="163" spans="1:7" x14ac:dyDescent="0.25">
      <c r="A163" s="73" t="s">
        <v>15</v>
      </c>
      <c r="B163" s="77">
        <v>0</v>
      </c>
      <c r="C163" s="77">
        <v>0</v>
      </c>
      <c r="D163" s="31">
        <f t="shared" si="22"/>
        <v>0</v>
      </c>
      <c r="E163" s="29">
        <v>0</v>
      </c>
      <c r="F163" s="77">
        <v>0</v>
      </c>
      <c r="G163" s="37">
        <f t="shared" si="23"/>
        <v>0</v>
      </c>
    </row>
    <row r="164" spans="1:7" ht="24" x14ac:dyDescent="0.25">
      <c r="A164" s="74" t="s">
        <v>86</v>
      </c>
      <c r="B164" s="76">
        <f>B165+B166+B167+B168+B169+B170+B171+B172+B173</f>
        <v>39250456</v>
      </c>
      <c r="C164" s="76">
        <f>C165+C166+C167+C168+C169+C170+C171+C172+C173</f>
        <v>9334783.5299999993</v>
      </c>
      <c r="D164" s="35">
        <f>SUM(D165:D173)</f>
        <v>48585239.530000001</v>
      </c>
      <c r="E164" s="76">
        <f t="shared" ref="E164:F164" si="24">E165+E166+E167+E168+E169+E170+E171+E172+E173</f>
        <v>6116950.5100000007</v>
      </c>
      <c r="F164" s="76">
        <f t="shared" si="24"/>
        <v>5986921.1000000006</v>
      </c>
      <c r="G164" s="36">
        <f>SUM(G165:G173)</f>
        <v>42468289.019999996</v>
      </c>
    </row>
    <row r="165" spans="1:7" ht="24" x14ac:dyDescent="0.25">
      <c r="A165" s="73" t="s">
        <v>16</v>
      </c>
      <c r="B165" s="77" t="s">
        <v>184</v>
      </c>
      <c r="C165" s="77" t="s">
        <v>185</v>
      </c>
      <c r="D165" s="31">
        <f t="shared" si="22"/>
        <v>617150</v>
      </c>
      <c r="E165" s="53"/>
      <c r="F165" s="81"/>
      <c r="G165" s="25">
        <f>+D165-E165</f>
        <v>617150</v>
      </c>
    </row>
    <row r="166" spans="1:7" x14ac:dyDescent="0.25">
      <c r="A166" s="73" t="s">
        <v>17</v>
      </c>
      <c r="B166" s="77" t="s">
        <v>186</v>
      </c>
      <c r="C166" s="77" t="s">
        <v>187</v>
      </c>
      <c r="D166" s="31">
        <f t="shared" si="22"/>
        <v>142768</v>
      </c>
      <c r="E166" s="53">
        <v>0</v>
      </c>
      <c r="F166" s="81">
        <v>0</v>
      </c>
      <c r="G166" s="25">
        <f t="shared" ref="G166:G183" si="25">+D166-E166</f>
        <v>142768</v>
      </c>
    </row>
    <row r="167" spans="1:7" ht="24" x14ac:dyDescent="0.25">
      <c r="A167" s="73" t="s">
        <v>18</v>
      </c>
      <c r="B167" s="77">
        <v>0</v>
      </c>
      <c r="C167" s="77">
        <v>0</v>
      </c>
      <c r="D167" s="31">
        <f t="shared" si="22"/>
        <v>0</v>
      </c>
      <c r="E167" s="29">
        <v>0</v>
      </c>
      <c r="F167" s="77">
        <v>0</v>
      </c>
      <c r="G167" s="25">
        <f>+D167-E167</f>
        <v>0</v>
      </c>
    </row>
    <row r="168" spans="1:7" ht="24" x14ac:dyDescent="0.25">
      <c r="A168" s="73" t="s">
        <v>19</v>
      </c>
      <c r="B168" s="77" t="s">
        <v>102</v>
      </c>
      <c r="C168" s="77" t="s">
        <v>188</v>
      </c>
      <c r="D168" s="31">
        <f t="shared" si="22"/>
        <v>121169.5</v>
      </c>
      <c r="E168" s="77">
        <v>0</v>
      </c>
      <c r="F168" s="77">
        <v>0</v>
      </c>
      <c r="G168" s="25">
        <f t="shared" si="25"/>
        <v>121169.5</v>
      </c>
    </row>
    <row r="169" spans="1:7" ht="24" x14ac:dyDescent="0.25">
      <c r="A169" s="73" t="s">
        <v>20</v>
      </c>
      <c r="B169" s="77" t="s">
        <v>189</v>
      </c>
      <c r="C169" s="77" t="s">
        <v>102</v>
      </c>
      <c r="D169" s="31">
        <f t="shared" si="22"/>
        <v>18000</v>
      </c>
      <c r="E169" s="77" t="s">
        <v>102</v>
      </c>
      <c r="F169" s="77" t="s">
        <v>102</v>
      </c>
      <c r="G169" s="25">
        <f t="shared" si="25"/>
        <v>18000</v>
      </c>
    </row>
    <row r="170" spans="1:7" s="7" customFormat="1" ht="12.75" customHeight="1" x14ac:dyDescent="0.25">
      <c r="A170" s="73" t="s">
        <v>21</v>
      </c>
      <c r="B170" s="77" t="s">
        <v>190</v>
      </c>
      <c r="C170" s="77" t="s">
        <v>191</v>
      </c>
      <c r="D170" s="31">
        <f t="shared" si="22"/>
        <v>24958248.100000001</v>
      </c>
      <c r="E170" s="77" t="s">
        <v>197</v>
      </c>
      <c r="F170" s="77" t="s">
        <v>197</v>
      </c>
      <c r="G170" s="25">
        <f t="shared" si="25"/>
        <v>19280949.620000001</v>
      </c>
    </row>
    <row r="171" spans="1:7" ht="24" x14ac:dyDescent="0.25">
      <c r="A171" s="73" t="s">
        <v>22</v>
      </c>
      <c r="B171" s="77" t="s">
        <v>192</v>
      </c>
      <c r="C171" s="77" t="s">
        <v>193</v>
      </c>
      <c r="D171" s="31">
        <f t="shared" si="22"/>
        <v>15301565.93</v>
      </c>
      <c r="E171" s="77" t="s">
        <v>102</v>
      </c>
      <c r="F171" s="77" t="s">
        <v>102</v>
      </c>
      <c r="G171" s="25">
        <f t="shared" si="25"/>
        <v>15301565.93</v>
      </c>
    </row>
    <row r="172" spans="1:7" x14ac:dyDescent="0.25">
      <c r="A172" s="73" t="s">
        <v>29</v>
      </c>
      <c r="B172" s="77" t="s">
        <v>194</v>
      </c>
      <c r="C172" s="77" t="s">
        <v>102</v>
      </c>
      <c r="D172" s="31">
        <f t="shared" si="22"/>
        <v>4124148</v>
      </c>
      <c r="E172" s="77" t="s">
        <v>102</v>
      </c>
      <c r="F172" s="77" t="s">
        <v>102</v>
      </c>
      <c r="G172" s="25">
        <f t="shared" si="25"/>
        <v>4124148</v>
      </c>
    </row>
    <row r="173" spans="1:7" ht="14.25" customHeight="1" x14ac:dyDescent="0.25">
      <c r="A173" s="73" t="s">
        <v>30</v>
      </c>
      <c r="B173" s="77" t="s">
        <v>195</v>
      </c>
      <c r="C173" s="77" t="s">
        <v>196</v>
      </c>
      <c r="D173" s="31">
        <f t="shared" si="22"/>
        <v>3302190</v>
      </c>
      <c r="E173" s="77" t="s">
        <v>198</v>
      </c>
      <c r="F173" s="77" t="s">
        <v>199</v>
      </c>
      <c r="G173" s="25">
        <f t="shared" si="25"/>
        <v>2862537.9699999997</v>
      </c>
    </row>
    <row r="174" spans="1:7" ht="24" x14ac:dyDescent="0.25">
      <c r="A174" s="74" t="s">
        <v>87</v>
      </c>
      <c r="B174" s="76">
        <f>B175+B176+B177+B178+B179+B180+B181+B182+B183</f>
        <v>8457356</v>
      </c>
      <c r="C174" s="76">
        <f>C175+C176+C177+C178+C179+C180+C181+C182+C183</f>
        <v>55944934.07</v>
      </c>
      <c r="D174" s="35">
        <f>SUM(D175:D183)</f>
        <v>64402290.07</v>
      </c>
      <c r="E174" s="76">
        <f t="shared" ref="E174:F174" si="26">E175+E176+E177+E178+E179+E180+E181+E182+E183</f>
        <v>10119294.84</v>
      </c>
      <c r="F174" s="76">
        <f t="shared" si="26"/>
        <v>9996844.4399999995</v>
      </c>
      <c r="G174" s="36">
        <f t="shared" ref="G174" si="27">SUM(G175:G183)</f>
        <v>54282995.229999997</v>
      </c>
    </row>
    <row r="175" spans="1:7" x14ac:dyDescent="0.25">
      <c r="A175" s="73" t="s">
        <v>23</v>
      </c>
      <c r="B175" s="77" t="s">
        <v>200</v>
      </c>
      <c r="C175" s="77" t="s">
        <v>201</v>
      </c>
      <c r="D175" s="28">
        <f t="shared" si="22"/>
        <v>12002000</v>
      </c>
      <c r="E175" s="28" t="s">
        <v>102</v>
      </c>
      <c r="F175" s="28" t="s">
        <v>102</v>
      </c>
      <c r="G175" s="100">
        <f t="shared" si="25"/>
        <v>12002000</v>
      </c>
    </row>
    <row r="176" spans="1:7" x14ac:dyDescent="0.25">
      <c r="A176" s="73" t="s">
        <v>24</v>
      </c>
      <c r="B176" s="77" t="s">
        <v>202</v>
      </c>
      <c r="C176" s="77" t="s">
        <v>203</v>
      </c>
      <c r="D176" s="28">
        <f t="shared" si="22"/>
        <v>174934.06999999983</v>
      </c>
      <c r="E176" s="28" t="s">
        <v>102</v>
      </c>
      <c r="F176" s="28" t="s">
        <v>102</v>
      </c>
      <c r="G176" s="100">
        <f t="shared" si="25"/>
        <v>174934.06999999983</v>
      </c>
    </row>
    <row r="177" spans="1:7" ht="29.25" customHeight="1" x14ac:dyDescent="0.25">
      <c r="A177" s="73" t="s">
        <v>31</v>
      </c>
      <c r="B177" s="77" t="s">
        <v>204</v>
      </c>
      <c r="C177" s="77" t="s">
        <v>205</v>
      </c>
      <c r="D177" s="28">
        <f t="shared" si="22"/>
        <v>2710120</v>
      </c>
      <c r="E177" s="28" t="s">
        <v>210</v>
      </c>
      <c r="F177" s="28" t="s">
        <v>211</v>
      </c>
      <c r="G177" s="100">
        <f t="shared" si="25"/>
        <v>2660170</v>
      </c>
    </row>
    <row r="178" spans="1:7" x14ac:dyDescent="0.25">
      <c r="A178" s="73" t="s">
        <v>32</v>
      </c>
      <c r="B178" s="77">
        <v>0</v>
      </c>
      <c r="C178" s="77">
        <v>0</v>
      </c>
      <c r="D178" s="28">
        <f t="shared" si="22"/>
        <v>0</v>
      </c>
      <c r="E178" s="28">
        <v>0</v>
      </c>
      <c r="F178" s="28">
        <v>0</v>
      </c>
      <c r="G178" s="100">
        <f t="shared" si="25"/>
        <v>0</v>
      </c>
    </row>
    <row r="179" spans="1:7" ht="27" customHeight="1" x14ac:dyDescent="0.25">
      <c r="A179" s="73" t="s">
        <v>33</v>
      </c>
      <c r="B179" s="77" t="s">
        <v>206</v>
      </c>
      <c r="C179" s="77" t="s">
        <v>207</v>
      </c>
      <c r="D179" s="28">
        <f t="shared" si="22"/>
        <v>49456236</v>
      </c>
      <c r="E179" s="28" t="s">
        <v>212</v>
      </c>
      <c r="F179" s="28" t="s">
        <v>213</v>
      </c>
      <c r="G179" s="100">
        <f t="shared" si="25"/>
        <v>39387767.159999996</v>
      </c>
    </row>
    <row r="180" spans="1:7" s="7" customFormat="1" ht="12.75" customHeight="1" x14ac:dyDescent="0.25">
      <c r="A180" s="73" t="s">
        <v>34</v>
      </c>
      <c r="B180" s="77">
        <v>0</v>
      </c>
      <c r="C180" s="77">
        <v>0</v>
      </c>
      <c r="D180" s="28">
        <f t="shared" si="22"/>
        <v>0</v>
      </c>
      <c r="E180" s="28">
        <v>0</v>
      </c>
      <c r="F180" s="28">
        <v>0</v>
      </c>
      <c r="G180" s="100">
        <f t="shared" si="25"/>
        <v>0</v>
      </c>
    </row>
    <row r="181" spans="1:7" ht="12.75" customHeight="1" x14ac:dyDescent="0.25">
      <c r="A181" s="73" t="s">
        <v>35</v>
      </c>
      <c r="B181" s="77" t="s">
        <v>208</v>
      </c>
      <c r="C181" s="77" t="s">
        <v>209</v>
      </c>
      <c r="D181" s="28">
        <f t="shared" si="22"/>
        <v>59000</v>
      </c>
      <c r="E181" s="28" t="s">
        <v>214</v>
      </c>
      <c r="F181" s="28" t="s">
        <v>214</v>
      </c>
      <c r="G181" s="100">
        <f t="shared" si="25"/>
        <v>58124</v>
      </c>
    </row>
    <row r="182" spans="1:7" x14ac:dyDescent="0.25">
      <c r="A182" s="73" t="s">
        <v>36</v>
      </c>
      <c r="B182" s="83">
        <v>0</v>
      </c>
      <c r="C182" s="78">
        <v>0</v>
      </c>
      <c r="D182" s="28">
        <f t="shared" si="22"/>
        <v>0</v>
      </c>
      <c r="E182" s="55">
        <v>0</v>
      </c>
      <c r="F182" s="83">
        <v>0</v>
      </c>
      <c r="G182" s="100">
        <f t="shared" si="25"/>
        <v>0</v>
      </c>
    </row>
    <row r="183" spans="1:7" x14ac:dyDescent="0.25">
      <c r="A183" s="73" t="s">
        <v>37</v>
      </c>
      <c r="B183" s="82">
        <v>0</v>
      </c>
      <c r="C183" s="78">
        <v>0</v>
      </c>
      <c r="D183" s="28">
        <f t="shared" si="22"/>
        <v>0</v>
      </c>
      <c r="E183" s="55">
        <v>0</v>
      </c>
      <c r="F183" s="83">
        <v>0</v>
      </c>
      <c r="G183" s="100">
        <f t="shared" si="25"/>
        <v>0</v>
      </c>
    </row>
    <row r="184" spans="1:7" x14ac:dyDescent="0.25">
      <c r="A184" s="74" t="s">
        <v>25</v>
      </c>
      <c r="B184" s="76">
        <f>B185+B186+B187+B188+B189+B190+B191+B192+B193+B194</f>
        <v>2242000</v>
      </c>
      <c r="C184" s="76">
        <f>C185+C186+C187+C188+C189+C190+C191+C192+C193+C194</f>
        <v>1583200</v>
      </c>
      <c r="D184" s="35">
        <f>SUM(D185:D194)</f>
        <v>3825200</v>
      </c>
      <c r="E184" s="76">
        <f t="shared" ref="E184:F184" si="28">E185+E186+E187+E188+E189+E190+E191+E192+E193+E194</f>
        <v>1196466.6599999999</v>
      </c>
      <c r="F184" s="76">
        <f t="shared" si="28"/>
        <v>1196466.6599999999</v>
      </c>
      <c r="G184" s="36">
        <f>SUM(G185:G194)</f>
        <v>2628733.34</v>
      </c>
    </row>
    <row r="185" spans="1:7" x14ac:dyDescent="0.25">
      <c r="A185" s="73" t="s">
        <v>59</v>
      </c>
      <c r="B185" s="77">
        <v>0</v>
      </c>
      <c r="C185" s="77">
        <v>0</v>
      </c>
      <c r="D185" s="31">
        <f t="shared" si="22"/>
        <v>0</v>
      </c>
      <c r="E185" s="29">
        <v>0</v>
      </c>
      <c r="F185" s="77">
        <v>0</v>
      </c>
      <c r="G185" s="25">
        <f>+D185-E185</f>
        <v>0</v>
      </c>
    </row>
    <row r="186" spans="1:7" ht="24" x14ac:dyDescent="0.25">
      <c r="A186" s="73" t="s">
        <v>26</v>
      </c>
      <c r="B186" s="77">
        <v>0</v>
      </c>
      <c r="C186" s="77">
        <v>0</v>
      </c>
      <c r="D186" s="31">
        <f t="shared" si="22"/>
        <v>0</v>
      </c>
      <c r="E186" s="29">
        <v>0</v>
      </c>
      <c r="F186" s="77">
        <v>0</v>
      </c>
      <c r="G186" s="25">
        <f t="shared" ref="G186:G194" si="29">+D186-E186</f>
        <v>0</v>
      </c>
    </row>
    <row r="187" spans="1:7" x14ac:dyDescent="0.25">
      <c r="A187" s="73" t="s">
        <v>67</v>
      </c>
      <c r="B187" s="77">
        <v>0</v>
      </c>
      <c r="C187" s="77">
        <v>0</v>
      </c>
      <c r="D187" s="31">
        <f t="shared" si="22"/>
        <v>0</v>
      </c>
      <c r="E187" s="29">
        <v>0</v>
      </c>
      <c r="F187" s="77">
        <v>0</v>
      </c>
      <c r="G187" s="25">
        <f t="shared" si="29"/>
        <v>0</v>
      </c>
    </row>
    <row r="188" spans="1:7" x14ac:dyDescent="0.25">
      <c r="A188" s="73" t="s">
        <v>68</v>
      </c>
      <c r="B188" s="77">
        <v>0</v>
      </c>
      <c r="C188" s="77">
        <v>0</v>
      </c>
      <c r="D188" s="31">
        <f t="shared" si="22"/>
        <v>0</v>
      </c>
      <c r="E188" s="29">
        <v>0</v>
      </c>
      <c r="F188" s="77">
        <v>0</v>
      </c>
      <c r="G188" s="25">
        <f t="shared" si="29"/>
        <v>0</v>
      </c>
    </row>
    <row r="189" spans="1:7" x14ac:dyDescent="0.25">
      <c r="A189" s="73" t="s">
        <v>69</v>
      </c>
      <c r="B189" s="77" t="s">
        <v>215</v>
      </c>
      <c r="C189" s="77" t="s">
        <v>216</v>
      </c>
      <c r="D189" s="31">
        <f t="shared" si="22"/>
        <v>3825200</v>
      </c>
      <c r="E189" s="77" t="s">
        <v>217</v>
      </c>
      <c r="F189" s="77" t="s">
        <v>217</v>
      </c>
      <c r="G189" s="25">
        <f>+D189-E189</f>
        <v>2628733.34</v>
      </c>
    </row>
    <row r="190" spans="1:7" ht="15" customHeight="1" x14ac:dyDescent="0.25">
      <c r="A190" s="73" t="s">
        <v>70</v>
      </c>
      <c r="B190" s="77">
        <v>0</v>
      </c>
      <c r="C190" s="77">
        <v>0</v>
      </c>
      <c r="D190" s="31">
        <f t="shared" si="22"/>
        <v>0</v>
      </c>
      <c r="E190" s="29">
        <v>0</v>
      </c>
      <c r="F190" s="77">
        <v>0</v>
      </c>
      <c r="G190" s="25">
        <f t="shared" si="29"/>
        <v>0</v>
      </c>
    </row>
    <row r="191" spans="1:7" ht="24" x14ac:dyDescent="0.25">
      <c r="A191" s="73" t="s">
        <v>71</v>
      </c>
      <c r="B191" s="77">
        <v>0</v>
      </c>
      <c r="C191" s="77">
        <v>0</v>
      </c>
      <c r="D191" s="31">
        <f t="shared" si="22"/>
        <v>0</v>
      </c>
      <c r="E191" s="29">
        <v>0</v>
      </c>
      <c r="F191" s="77">
        <v>0</v>
      </c>
      <c r="G191" s="25">
        <f t="shared" si="29"/>
        <v>0</v>
      </c>
    </row>
    <row r="192" spans="1:7" ht="15" customHeight="1" x14ac:dyDescent="0.25">
      <c r="A192" s="73" t="s">
        <v>72</v>
      </c>
      <c r="B192" s="77">
        <v>0</v>
      </c>
      <c r="C192" s="77">
        <v>0</v>
      </c>
      <c r="D192" s="31">
        <f t="shared" si="22"/>
        <v>0</v>
      </c>
      <c r="E192" s="29">
        <v>0</v>
      </c>
      <c r="F192" s="77">
        <v>0</v>
      </c>
      <c r="G192" s="25">
        <f t="shared" si="29"/>
        <v>0</v>
      </c>
    </row>
    <row r="193" spans="1:7" x14ac:dyDescent="0.25">
      <c r="A193" s="73" t="s">
        <v>73</v>
      </c>
      <c r="B193" s="77">
        <v>0</v>
      </c>
      <c r="C193" s="77">
        <v>0</v>
      </c>
      <c r="D193" s="31">
        <f t="shared" si="22"/>
        <v>0</v>
      </c>
      <c r="E193" s="29">
        <v>0</v>
      </c>
      <c r="F193" s="77">
        <v>0</v>
      </c>
      <c r="G193" s="25">
        <f t="shared" si="29"/>
        <v>0</v>
      </c>
    </row>
    <row r="194" spans="1:7" ht="15" customHeight="1" thickBot="1" x14ac:dyDescent="0.3">
      <c r="A194" s="75" t="s">
        <v>74</v>
      </c>
      <c r="B194" s="79">
        <v>0</v>
      </c>
      <c r="C194" s="79">
        <v>0</v>
      </c>
      <c r="D194" s="50">
        <f t="shared" si="22"/>
        <v>0</v>
      </c>
      <c r="E194" s="40">
        <v>0</v>
      </c>
      <c r="F194" s="79">
        <v>0</v>
      </c>
      <c r="G194" s="101">
        <f t="shared" si="29"/>
        <v>0</v>
      </c>
    </row>
    <row r="195" spans="1:7" x14ac:dyDescent="0.25">
      <c r="A195" s="2"/>
      <c r="B195" s="1"/>
      <c r="C195" s="1"/>
      <c r="D195" s="1"/>
      <c r="E195" s="1"/>
      <c r="F195" s="1"/>
    </row>
    <row r="196" spans="1:7" x14ac:dyDescent="0.25">
      <c r="A196" s="2"/>
      <c r="B196" s="1"/>
      <c r="C196" s="1"/>
      <c r="D196" s="1"/>
      <c r="E196" s="1"/>
      <c r="F196" s="1"/>
      <c r="G196" s="10" t="s">
        <v>81</v>
      </c>
    </row>
    <row r="197" spans="1:7" x14ac:dyDescent="0.25">
      <c r="A197" s="2"/>
      <c r="B197" s="1"/>
      <c r="C197" s="1"/>
      <c r="D197" s="1"/>
      <c r="E197" s="1"/>
      <c r="F197" s="1"/>
      <c r="G197" s="10"/>
    </row>
    <row r="198" spans="1:7" x14ac:dyDescent="0.25">
      <c r="A198" s="2"/>
      <c r="B198" s="1"/>
      <c r="C198" s="1"/>
      <c r="D198" s="1"/>
      <c r="E198" s="1"/>
      <c r="F198" s="1"/>
    </row>
    <row r="199" spans="1:7" x14ac:dyDescent="0.25">
      <c r="A199" s="2"/>
      <c r="B199" s="1"/>
      <c r="C199" s="1"/>
      <c r="D199" s="1"/>
      <c r="E199" s="1"/>
      <c r="F199" s="1"/>
    </row>
    <row r="200" spans="1:7" x14ac:dyDescent="0.25">
      <c r="A200" s="2"/>
      <c r="B200" s="1"/>
      <c r="C200" s="1"/>
      <c r="D200" s="1"/>
      <c r="E200" s="1"/>
      <c r="F200" s="1"/>
    </row>
    <row r="201" spans="1:7" x14ac:dyDescent="0.25">
      <c r="A201" s="2"/>
      <c r="B201" s="1"/>
      <c r="C201" s="1"/>
      <c r="D201" s="1"/>
      <c r="E201" s="1"/>
      <c r="F201" s="1"/>
      <c r="G201" s="10"/>
    </row>
    <row r="202" spans="1:7" x14ac:dyDescent="0.25">
      <c r="A202" s="2"/>
      <c r="B202" s="1"/>
      <c r="C202" s="1"/>
      <c r="D202" s="1"/>
      <c r="E202" s="1"/>
      <c r="F202" s="1"/>
      <c r="G202" s="10"/>
    </row>
    <row r="203" spans="1:7" x14ac:dyDescent="0.25">
      <c r="A203" s="2"/>
      <c r="B203" s="1"/>
      <c r="C203" s="1"/>
      <c r="D203" s="1"/>
      <c r="E203" s="1"/>
      <c r="F203" s="1"/>
      <c r="G203" s="10"/>
    </row>
    <row r="204" spans="1:7" x14ac:dyDescent="0.25">
      <c r="A204" s="2"/>
      <c r="B204" s="1"/>
      <c r="C204" s="1"/>
      <c r="D204" s="1"/>
      <c r="E204" s="1"/>
      <c r="F204" s="1"/>
      <c r="G204" s="10"/>
    </row>
    <row r="205" spans="1:7" x14ac:dyDescent="0.25">
      <c r="A205" s="2"/>
      <c r="B205" s="1"/>
      <c r="C205" s="1"/>
      <c r="D205" s="1"/>
      <c r="E205" s="1"/>
      <c r="F205" s="1"/>
      <c r="G205" s="10"/>
    </row>
    <row r="206" spans="1:7" x14ac:dyDescent="0.25">
      <c r="A206" s="2"/>
      <c r="B206" s="1"/>
      <c r="C206" s="1"/>
      <c r="D206" s="1"/>
      <c r="E206" s="1"/>
      <c r="F206" s="1"/>
      <c r="G206" s="10"/>
    </row>
    <row r="207" spans="1:7" x14ac:dyDescent="0.25">
      <c r="A207" s="2"/>
      <c r="B207" s="1"/>
      <c r="C207" s="1"/>
      <c r="D207" s="1"/>
      <c r="E207" s="1"/>
      <c r="F207" s="1"/>
      <c r="G207" s="10"/>
    </row>
    <row r="208" spans="1:7" x14ac:dyDescent="0.25">
      <c r="A208" s="2"/>
      <c r="B208" s="1"/>
      <c r="C208" s="1"/>
      <c r="D208" s="1"/>
      <c r="E208" s="1"/>
      <c r="F208" s="1"/>
      <c r="G208" s="10"/>
    </row>
    <row r="209" spans="1:7" x14ac:dyDescent="0.25">
      <c r="A209" s="2"/>
      <c r="B209" s="1"/>
      <c r="C209" s="1"/>
      <c r="D209" s="1"/>
      <c r="E209" s="1"/>
      <c r="F209" s="1"/>
      <c r="G209" s="10"/>
    </row>
    <row r="210" spans="1:7" x14ac:dyDescent="0.25">
      <c r="A210" s="2"/>
      <c r="B210" s="1"/>
      <c r="C210" s="1"/>
      <c r="D210" s="1"/>
      <c r="E210" s="1"/>
      <c r="F210" s="1"/>
      <c r="G210" s="10"/>
    </row>
    <row r="211" spans="1:7" x14ac:dyDescent="0.25">
      <c r="A211" s="2"/>
      <c r="B211" s="1"/>
      <c r="C211" s="1"/>
      <c r="D211" s="1"/>
      <c r="E211" s="1"/>
      <c r="F211" s="1"/>
      <c r="G211" s="10"/>
    </row>
    <row r="212" spans="1:7" x14ac:dyDescent="0.25">
      <c r="A212" s="2"/>
      <c r="B212" s="1"/>
      <c r="C212" s="1"/>
      <c r="D212" s="1"/>
      <c r="E212" s="1"/>
      <c r="F212" s="1"/>
      <c r="G212" s="10"/>
    </row>
    <row r="213" spans="1:7" x14ac:dyDescent="0.25">
      <c r="A213" s="2"/>
      <c r="B213" s="1"/>
      <c r="C213" s="1"/>
      <c r="D213" s="1"/>
      <c r="E213" s="1"/>
      <c r="F213" s="1"/>
      <c r="G213" s="1"/>
    </row>
    <row r="214" spans="1:7" ht="15" customHeight="1" x14ac:dyDescent="0.25">
      <c r="A214" s="119" t="s">
        <v>0</v>
      </c>
      <c r="B214" s="119"/>
      <c r="C214" s="119"/>
      <c r="D214" s="119"/>
      <c r="E214" s="119"/>
      <c r="F214" s="119"/>
      <c r="G214" s="119"/>
    </row>
    <row r="215" spans="1:7" ht="15" customHeight="1" x14ac:dyDescent="0.25">
      <c r="A215" s="119" t="s">
        <v>1</v>
      </c>
      <c r="B215" s="119"/>
      <c r="C215" s="119"/>
      <c r="D215" s="119"/>
      <c r="E215" s="119"/>
      <c r="F215" s="119"/>
      <c r="G215" s="119"/>
    </row>
    <row r="216" spans="1:7" ht="15" customHeight="1" x14ac:dyDescent="0.25">
      <c r="A216" s="123" t="s">
        <v>92</v>
      </c>
      <c r="B216" s="123"/>
      <c r="C216" s="123"/>
      <c r="D216" s="123"/>
      <c r="E216" s="123"/>
      <c r="F216" s="123"/>
      <c r="G216" s="123"/>
    </row>
    <row r="217" spans="1:7" ht="15" customHeight="1" x14ac:dyDescent="0.25">
      <c r="A217" s="118" t="s">
        <v>94</v>
      </c>
      <c r="B217" s="118"/>
      <c r="C217" s="118"/>
      <c r="D217" s="118"/>
      <c r="E217" s="118"/>
      <c r="F217" s="118"/>
      <c r="G217" s="118"/>
    </row>
    <row r="218" spans="1:7" ht="15.75" thickBot="1" x14ac:dyDescent="0.3">
      <c r="A218" s="2"/>
      <c r="B218" s="1"/>
      <c r="C218" s="1"/>
      <c r="D218" s="1"/>
      <c r="E218" s="1"/>
      <c r="F218" s="1"/>
      <c r="G218" s="1"/>
    </row>
    <row r="219" spans="1:7" ht="15" customHeight="1" x14ac:dyDescent="0.25">
      <c r="A219" s="126" t="s">
        <v>4</v>
      </c>
      <c r="B219" s="128" t="s">
        <v>3</v>
      </c>
      <c r="C219" s="128"/>
      <c r="D219" s="128"/>
      <c r="E219" s="128"/>
      <c r="F219" s="128"/>
      <c r="G219" s="129" t="s">
        <v>9</v>
      </c>
    </row>
    <row r="220" spans="1:7" ht="30" customHeight="1" x14ac:dyDescent="0.25">
      <c r="A220" s="127"/>
      <c r="B220" s="18" t="s">
        <v>5</v>
      </c>
      <c r="C220" s="112" t="s">
        <v>75</v>
      </c>
      <c r="D220" s="19" t="s">
        <v>6</v>
      </c>
      <c r="E220" s="19" t="s">
        <v>7</v>
      </c>
      <c r="F220" s="19" t="s">
        <v>8</v>
      </c>
      <c r="G220" s="130"/>
    </row>
    <row r="221" spans="1:7" ht="27.75" customHeight="1" x14ac:dyDescent="0.25">
      <c r="A221" s="21" t="s">
        <v>88</v>
      </c>
      <c r="B221" s="34">
        <f>B222+B223+B224+B225+B226+B227+B228+B229+B230</f>
        <v>7801549.2800000003</v>
      </c>
      <c r="C221" s="34">
        <f>C222+C223+C224+C225+C226+C227+C228+C229+C230</f>
        <v>3050800</v>
      </c>
      <c r="D221" s="35">
        <f>SUM(D222:D230)</f>
        <v>10852349.280000001</v>
      </c>
      <c r="E221" s="34">
        <f t="shared" ref="E221:F221" si="30">E222+E223+E224+E225+E226+E227+E228+E229+E230</f>
        <v>0</v>
      </c>
      <c r="F221" s="84">
        <f t="shared" si="30"/>
        <v>0</v>
      </c>
      <c r="G221" s="36">
        <f>SUM(G222:G230)</f>
        <v>10852349.280000001</v>
      </c>
    </row>
    <row r="222" spans="1:7" ht="15" customHeight="1" x14ac:dyDescent="0.25">
      <c r="A222" s="22" t="s">
        <v>27</v>
      </c>
      <c r="B222" s="24" t="s">
        <v>218</v>
      </c>
      <c r="C222" s="24" t="s">
        <v>102</v>
      </c>
      <c r="D222" s="31">
        <f t="shared" ref="D222:D254" si="31">+B222+C222</f>
        <v>100000</v>
      </c>
      <c r="E222" s="29">
        <v>0</v>
      </c>
      <c r="F222" s="29">
        <v>0</v>
      </c>
      <c r="G222" s="25">
        <f t="shared" ref="G222:G254" si="32">+D222-E222</f>
        <v>100000</v>
      </c>
    </row>
    <row r="223" spans="1:7" ht="13.5" customHeight="1" x14ac:dyDescent="0.25">
      <c r="A223" s="22" t="s">
        <v>28</v>
      </c>
      <c r="B223" s="24">
        <v>0</v>
      </c>
      <c r="C223" s="24">
        <v>0</v>
      </c>
      <c r="D223" s="31">
        <f t="shared" si="31"/>
        <v>0</v>
      </c>
      <c r="E223" s="29">
        <v>0</v>
      </c>
      <c r="F223" s="29">
        <v>0</v>
      </c>
      <c r="G223" s="25">
        <f t="shared" si="32"/>
        <v>0</v>
      </c>
    </row>
    <row r="224" spans="1:7" x14ac:dyDescent="0.25">
      <c r="A224" s="22" t="s">
        <v>60</v>
      </c>
      <c r="B224" s="24">
        <v>0</v>
      </c>
      <c r="C224" s="24">
        <v>0</v>
      </c>
      <c r="D224" s="31">
        <f t="shared" si="31"/>
        <v>0</v>
      </c>
      <c r="E224" s="29">
        <v>0</v>
      </c>
      <c r="F224" s="29">
        <v>0</v>
      </c>
      <c r="G224" s="25">
        <f t="shared" si="32"/>
        <v>0</v>
      </c>
    </row>
    <row r="225" spans="1:7" x14ac:dyDescent="0.25">
      <c r="A225" s="22" t="s">
        <v>61</v>
      </c>
      <c r="B225" s="24" t="s">
        <v>219</v>
      </c>
      <c r="C225" s="24" t="s">
        <v>220</v>
      </c>
      <c r="D225" s="31">
        <f t="shared" si="31"/>
        <v>8616000</v>
      </c>
      <c r="E225" s="29">
        <v>0</v>
      </c>
      <c r="F225" s="29">
        <v>0</v>
      </c>
      <c r="G225" s="25">
        <f t="shared" si="32"/>
        <v>8616000</v>
      </c>
    </row>
    <row r="226" spans="1:7" x14ac:dyDescent="0.25">
      <c r="A226" s="27" t="s">
        <v>62</v>
      </c>
      <c r="B226" s="24">
        <v>0</v>
      </c>
      <c r="C226" s="24">
        <v>0</v>
      </c>
      <c r="D226" s="31">
        <f t="shared" si="31"/>
        <v>0</v>
      </c>
      <c r="E226" s="29">
        <v>0</v>
      </c>
      <c r="F226" s="29">
        <v>0</v>
      </c>
      <c r="G226" s="25">
        <f t="shared" si="32"/>
        <v>0</v>
      </c>
    </row>
    <row r="227" spans="1:7" ht="13.5" customHeight="1" x14ac:dyDescent="0.25">
      <c r="A227" s="22" t="s">
        <v>63</v>
      </c>
      <c r="B227" s="24" t="s">
        <v>221</v>
      </c>
      <c r="C227" s="24" t="s">
        <v>222</v>
      </c>
      <c r="D227" s="31">
        <f t="shared" si="31"/>
        <v>2136349.2800000003</v>
      </c>
      <c r="E227" s="29">
        <v>0</v>
      </c>
      <c r="F227" s="29">
        <v>0</v>
      </c>
      <c r="G227" s="25">
        <f t="shared" si="32"/>
        <v>2136349.2800000003</v>
      </c>
    </row>
    <row r="228" spans="1:7" x14ac:dyDescent="0.25">
      <c r="A228" s="27" t="s">
        <v>64</v>
      </c>
      <c r="B228" s="24">
        <v>0</v>
      </c>
      <c r="C228" s="29">
        <v>0</v>
      </c>
      <c r="D228" s="31">
        <f t="shared" si="31"/>
        <v>0</v>
      </c>
      <c r="E228" s="29">
        <v>0</v>
      </c>
      <c r="F228" s="29">
        <v>0</v>
      </c>
      <c r="G228" s="25">
        <f t="shared" si="32"/>
        <v>0</v>
      </c>
    </row>
    <row r="229" spans="1:7" x14ac:dyDescent="0.25">
      <c r="A229" s="22" t="s">
        <v>65</v>
      </c>
      <c r="B229" s="24">
        <v>0</v>
      </c>
      <c r="C229" s="29">
        <v>0</v>
      </c>
      <c r="D229" s="31">
        <f t="shared" si="31"/>
        <v>0</v>
      </c>
      <c r="E229" s="29">
        <v>0</v>
      </c>
      <c r="F229" s="29">
        <v>0</v>
      </c>
      <c r="G229" s="25">
        <f t="shared" si="32"/>
        <v>0</v>
      </c>
    </row>
    <row r="230" spans="1:7" x14ac:dyDescent="0.25">
      <c r="A230" s="22" t="s">
        <v>66</v>
      </c>
      <c r="B230" s="24">
        <v>0</v>
      </c>
      <c r="C230" s="29">
        <v>0</v>
      </c>
      <c r="D230" s="31">
        <f t="shared" si="31"/>
        <v>0</v>
      </c>
      <c r="E230" s="29">
        <v>0</v>
      </c>
      <c r="F230" s="29">
        <v>0</v>
      </c>
      <c r="G230" s="25">
        <f t="shared" si="32"/>
        <v>0</v>
      </c>
    </row>
    <row r="231" spans="1:7" ht="15" customHeight="1" x14ac:dyDescent="0.25">
      <c r="A231" s="23" t="s">
        <v>89</v>
      </c>
      <c r="B231" s="38">
        <f>SUM(B232:B234)</f>
        <v>0</v>
      </c>
      <c r="C231" s="35">
        <f>SUM(C232:C234)</f>
        <v>0</v>
      </c>
      <c r="D231" s="35">
        <f>SUM(D232:D234)</f>
        <v>0</v>
      </c>
      <c r="E231" s="35">
        <f t="shared" ref="E231:F231" si="33">SUM(E232:E234)</f>
        <v>0</v>
      </c>
      <c r="F231" s="35">
        <f t="shared" si="33"/>
        <v>0</v>
      </c>
      <c r="G231" s="36">
        <f>SUM(G232:G234)</f>
        <v>0</v>
      </c>
    </row>
    <row r="232" spans="1:7" ht="15" customHeight="1" x14ac:dyDescent="0.25">
      <c r="A232" s="22" t="s">
        <v>38</v>
      </c>
      <c r="B232" s="24">
        <v>0</v>
      </c>
      <c r="C232" s="53">
        <v>0</v>
      </c>
      <c r="D232" s="31">
        <f t="shared" si="31"/>
        <v>0</v>
      </c>
      <c r="E232" s="29">
        <v>0</v>
      </c>
      <c r="F232" s="29">
        <v>0</v>
      </c>
      <c r="G232" s="25">
        <f t="shared" si="32"/>
        <v>0</v>
      </c>
    </row>
    <row r="233" spans="1:7" ht="15" customHeight="1" x14ac:dyDescent="0.25">
      <c r="A233" s="22" t="s">
        <v>39</v>
      </c>
      <c r="B233" s="24">
        <v>0</v>
      </c>
      <c r="C233" s="29">
        <v>0</v>
      </c>
      <c r="D233" s="31">
        <f t="shared" si="31"/>
        <v>0</v>
      </c>
      <c r="E233" s="29">
        <v>0</v>
      </c>
      <c r="F233" s="29">
        <v>0</v>
      </c>
      <c r="G233" s="25">
        <f t="shared" si="32"/>
        <v>0</v>
      </c>
    </row>
    <row r="234" spans="1:7" ht="15" customHeight="1" x14ac:dyDescent="0.25">
      <c r="A234" s="22" t="s">
        <v>40</v>
      </c>
      <c r="B234" s="24">
        <v>0</v>
      </c>
      <c r="C234" s="29">
        <v>0</v>
      </c>
      <c r="D234" s="31">
        <f t="shared" si="31"/>
        <v>0</v>
      </c>
      <c r="E234" s="29">
        <v>0</v>
      </c>
      <c r="F234" s="29">
        <v>0</v>
      </c>
      <c r="G234" s="25">
        <f t="shared" si="32"/>
        <v>0</v>
      </c>
    </row>
    <row r="235" spans="1:7" ht="15" customHeight="1" x14ac:dyDescent="0.25">
      <c r="A235" s="23" t="s">
        <v>41</v>
      </c>
      <c r="B235" s="38">
        <f>SUM(B236:B243)</f>
        <v>0</v>
      </c>
      <c r="C235" s="35">
        <f>SUM(C236:C243)</f>
        <v>0</v>
      </c>
      <c r="D235" s="35">
        <f t="shared" ref="D235:G235" si="34">SUM(D236:D243)</f>
        <v>0</v>
      </c>
      <c r="E235" s="35">
        <f t="shared" si="34"/>
        <v>0</v>
      </c>
      <c r="F235" s="35">
        <f t="shared" si="34"/>
        <v>0</v>
      </c>
      <c r="G235" s="36">
        <f t="shared" si="34"/>
        <v>0</v>
      </c>
    </row>
    <row r="236" spans="1:7" ht="15.75" customHeight="1" x14ac:dyDescent="0.25">
      <c r="A236" s="22" t="s">
        <v>76</v>
      </c>
      <c r="B236" s="24">
        <v>0</v>
      </c>
      <c r="C236" s="29">
        <v>0</v>
      </c>
      <c r="D236" s="31">
        <f t="shared" si="31"/>
        <v>0</v>
      </c>
      <c r="E236" s="29">
        <v>0</v>
      </c>
      <c r="F236" s="29">
        <v>0</v>
      </c>
      <c r="G236" s="25">
        <f t="shared" si="32"/>
        <v>0</v>
      </c>
    </row>
    <row r="237" spans="1:7" ht="15.75" customHeight="1" x14ac:dyDescent="0.25">
      <c r="A237" s="22" t="s">
        <v>43</v>
      </c>
      <c r="B237" s="24">
        <v>0</v>
      </c>
      <c r="C237" s="29">
        <v>0</v>
      </c>
      <c r="D237" s="31">
        <f t="shared" si="31"/>
        <v>0</v>
      </c>
      <c r="E237" s="29">
        <v>0</v>
      </c>
      <c r="F237" s="29">
        <v>0</v>
      </c>
      <c r="G237" s="25">
        <f t="shared" si="32"/>
        <v>0</v>
      </c>
    </row>
    <row r="238" spans="1:7" x14ac:dyDescent="0.25">
      <c r="A238" s="22" t="s">
        <v>44</v>
      </c>
      <c r="B238" s="24">
        <v>0</v>
      </c>
      <c r="C238" s="29">
        <v>0</v>
      </c>
      <c r="D238" s="31">
        <f t="shared" si="31"/>
        <v>0</v>
      </c>
      <c r="E238" s="29">
        <v>0</v>
      </c>
      <c r="F238" s="29">
        <v>0</v>
      </c>
      <c r="G238" s="25">
        <f t="shared" si="32"/>
        <v>0</v>
      </c>
    </row>
    <row r="239" spans="1:7" x14ac:dyDescent="0.25">
      <c r="A239" s="22" t="s">
        <v>45</v>
      </c>
      <c r="B239" s="24">
        <v>0</v>
      </c>
      <c r="C239" s="29">
        <v>0</v>
      </c>
      <c r="D239" s="31">
        <f t="shared" si="31"/>
        <v>0</v>
      </c>
      <c r="E239" s="29">
        <v>0</v>
      </c>
      <c r="F239" s="29">
        <v>0</v>
      </c>
      <c r="G239" s="25">
        <f t="shared" si="32"/>
        <v>0</v>
      </c>
    </row>
    <row r="240" spans="1:7" x14ac:dyDescent="0.25">
      <c r="A240" s="22" t="s">
        <v>46</v>
      </c>
      <c r="B240" s="24">
        <v>0</v>
      </c>
      <c r="C240" s="29">
        <v>0</v>
      </c>
      <c r="D240" s="31">
        <f t="shared" si="31"/>
        <v>0</v>
      </c>
      <c r="E240" s="29">
        <v>0</v>
      </c>
      <c r="F240" s="29">
        <v>0</v>
      </c>
      <c r="G240" s="25">
        <f t="shared" si="32"/>
        <v>0</v>
      </c>
    </row>
    <row r="241" spans="1:7" ht="24" x14ac:dyDescent="0.25">
      <c r="A241" s="22" t="s">
        <v>47</v>
      </c>
      <c r="B241" s="24">
        <v>0</v>
      </c>
      <c r="C241" s="29">
        <v>0</v>
      </c>
      <c r="D241" s="31">
        <f t="shared" si="31"/>
        <v>0</v>
      </c>
      <c r="E241" s="29">
        <v>0</v>
      </c>
      <c r="F241" s="29">
        <v>0</v>
      </c>
      <c r="G241" s="25">
        <f t="shared" si="32"/>
        <v>0</v>
      </c>
    </row>
    <row r="242" spans="1:7" x14ac:dyDescent="0.25">
      <c r="A242" s="22" t="s">
        <v>48</v>
      </c>
      <c r="B242" s="24">
        <v>0</v>
      </c>
      <c r="C242" s="29">
        <v>0</v>
      </c>
      <c r="D242" s="31">
        <f t="shared" si="31"/>
        <v>0</v>
      </c>
      <c r="E242" s="29">
        <v>0</v>
      </c>
      <c r="F242" s="29">
        <v>0</v>
      </c>
      <c r="G242" s="25">
        <f t="shared" si="32"/>
        <v>0</v>
      </c>
    </row>
    <row r="243" spans="1:7" ht="24" x14ac:dyDescent="0.25">
      <c r="A243" s="22" t="s">
        <v>42</v>
      </c>
      <c r="B243" s="24">
        <v>0</v>
      </c>
      <c r="C243" s="29">
        <v>0</v>
      </c>
      <c r="D243" s="31">
        <f t="shared" si="31"/>
        <v>0</v>
      </c>
      <c r="E243" s="29">
        <v>0</v>
      </c>
      <c r="F243" s="29">
        <v>0</v>
      </c>
      <c r="G243" s="25">
        <f t="shared" si="32"/>
        <v>0</v>
      </c>
    </row>
    <row r="244" spans="1:7" x14ac:dyDescent="0.25">
      <c r="A244" s="23" t="s">
        <v>90</v>
      </c>
      <c r="B244" s="38">
        <f t="shared" ref="B244:G244" si="35">+B247</f>
        <v>37500000</v>
      </c>
      <c r="C244" s="41">
        <f>+C247</f>
        <v>0</v>
      </c>
      <c r="D244" s="41">
        <f t="shared" si="35"/>
        <v>37500000</v>
      </c>
      <c r="E244" s="41">
        <f t="shared" si="35"/>
        <v>0</v>
      </c>
      <c r="F244" s="41">
        <f t="shared" si="35"/>
        <v>0</v>
      </c>
      <c r="G244" s="42">
        <f t="shared" si="35"/>
        <v>37500000</v>
      </c>
    </row>
    <row r="245" spans="1:7" x14ac:dyDescent="0.25">
      <c r="A245" s="22" t="s">
        <v>50</v>
      </c>
      <c r="B245" s="24">
        <v>0</v>
      </c>
      <c r="C245" s="29">
        <v>0</v>
      </c>
      <c r="D245" s="31">
        <f t="shared" si="31"/>
        <v>0</v>
      </c>
      <c r="E245" s="29">
        <v>0</v>
      </c>
      <c r="F245" s="29">
        <v>0</v>
      </c>
      <c r="G245" s="25">
        <f t="shared" si="32"/>
        <v>0</v>
      </c>
    </row>
    <row r="246" spans="1:7" x14ac:dyDescent="0.25">
      <c r="A246" s="22" t="s">
        <v>51</v>
      </c>
      <c r="B246" s="24">
        <v>0</v>
      </c>
      <c r="C246" s="29">
        <v>0</v>
      </c>
      <c r="D246" s="31">
        <f t="shared" si="31"/>
        <v>0</v>
      </c>
      <c r="E246" s="29">
        <v>0</v>
      </c>
      <c r="F246" s="29">
        <v>0</v>
      </c>
      <c r="G246" s="25">
        <f t="shared" si="32"/>
        <v>0</v>
      </c>
    </row>
    <row r="247" spans="1:7" x14ac:dyDescent="0.25">
      <c r="A247" s="22" t="s">
        <v>49</v>
      </c>
      <c r="B247" s="54">
        <v>37500000</v>
      </c>
      <c r="C247" s="114">
        <v>0</v>
      </c>
      <c r="D247" s="31">
        <f t="shared" si="31"/>
        <v>37500000</v>
      </c>
      <c r="E247" s="43">
        <v>0</v>
      </c>
      <c r="F247" s="43">
        <v>0</v>
      </c>
      <c r="G247" s="25">
        <f t="shared" si="32"/>
        <v>37500000</v>
      </c>
    </row>
    <row r="248" spans="1:7" x14ac:dyDescent="0.25">
      <c r="A248" s="23" t="s">
        <v>91</v>
      </c>
      <c r="B248" s="38">
        <f>+B249+B250</f>
        <v>28324186.059999999</v>
      </c>
      <c r="C248" s="35">
        <f>+C249+C250</f>
        <v>0</v>
      </c>
      <c r="D248" s="35">
        <f>+D249+D250</f>
        <v>28324186.059999999</v>
      </c>
      <c r="E248" s="35">
        <f>+E249+E250</f>
        <v>7054404.4399999995</v>
      </c>
      <c r="F248" s="35">
        <f t="shared" ref="F248" si="36">+F249+F250</f>
        <v>7054404.4399999995</v>
      </c>
      <c r="G248" s="36">
        <f>+G249+G250</f>
        <v>21269781.619999997</v>
      </c>
    </row>
    <row r="249" spans="1:7" x14ac:dyDescent="0.25">
      <c r="A249" s="22" t="s">
        <v>52</v>
      </c>
      <c r="B249" s="24" t="s">
        <v>223</v>
      </c>
      <c r="C249" s="115">
        <v>0</v>
      </c>
      <c r="D249" s="31">
        <f t="shared" si="31"/>
        <v>20103852.379999999</v>
      </c>
      <c r="E249" s="24" t="s">
        <v>225</v>
      </c>
      <c r="F249" s="29" t="s">
        <v>225</v>
      </c>
      <c r="G249" s="25">
        <f t="shared" si="32"/>
        <v>15225307.449999999</v>
      </c>
    </row>
    <row r="250" spans="1:7" x14ac:dyDescent="0.25">
      <c r="A250" s="22" t="s">
        <v>53</v>
      </c>
      <c r="B250" s="24" t="s">
        <v>224</v>
      </c>
      <c r="C250" s="115">
        <v>0</v>
      </c>
      <c r="D250" s="31">
        <f t="shared" si="31"/>
        <v>8220333.6799999997</v>
      </c>
      <c r="E250" s="24" t="s">
        <v>226</v>
      </c>
      <c r="F250" s="29" t="s">
        <v>226</v>
      </c>
      <c r="G250" s="25">
        <f t="shared" si="32"/>
        <v>6044474.1699999999</v>
      </c>
    </row>
    <row r="251" spans="1:7" x14ac:dyDescent="0.25">
      <c r="A251" s="22" t="s">
        <v>55</v>
      </c>
      <c r="B251" s="24">
        <v>0</v>
      </c>
      <c r="C251" s="29">
        <v>0</v>
      </c>
      <c r="D251" s="31">
        <f t="shared" si="31"/>
        <v>0</v>
      </c>
      <c r="E251" s="29">
        <v>0</v>
      </c>
      <c r="F251" s="29">
        <v>0</v>
      </c>
      <c r="G251" s="25">
        <f t="shared" si="32"/>
        <v>0</v>
      </c>
    </row>
    <row r="252" spans="1:7" x14ac:dyDescent="0.25">
      <c r="A252" s="22" t="s">
        <v>54</v>
      </c>
      <c r="B252" s="24">
        <v>0</v>
      </c>
      <c r="C252" s="29">
        <v>0</v>
      </c>
      <c r="D252" s="31">
        <f t="shared" si="31"/>
        <v>0</v>
      </c>
      <c r="E252" s="29">
        <v>0</v>
      </c>
      <c r="F252" s="29">
        <v>0</v>
      </c>
      <c r="G252" s="25">
        <f t="shared" si="32"/>
        <v>0</v>
      </c>
    </row>
    <row r="253" spans="1:7" x14ac:dyDescent="0.25">
      <c r="A253" s="22" t="s">
        <v>56</v>
      </c>
      <c r="B253" s="24">
        <v>0</v>
      </c>
      <c r="C253" s="29">
        <v>0</v>
      </c>
      <c r="D253" s="31">
        <f t="shared" si="31"/>
        <v>0</v>
      </c>
      <c r="E253" s="29">
        <v>0</v>
      </c>
      <c r="F253" s="29">
        <v>0</v>
      </c>
      <c r="G253" s="25">
        <f t="shared" si="32"/>
        <v>0</v>
      </c>
    </row>
    <row r="254" spans="1:7" x14ac:dyDescent="0.25">
      <c r="A254" s="22" t="s">
        <v>57</v>
      </c>
      <c r="B254" s="24">
        <v>0</v>
      </c>
      <c r="C254" s="29">
        <v>0</v>
      </c>
      <c r="D254" s="31">
        <f t="shared" si="31"/>
        <v>0</v>
      </c>
      <c r="E254" s="29">
        <v>0</v>
      </c>
      <c r="F254" s="29">
        <v>0</v>
      </c>
      <c r="G254" s="25">
        <f t="shared" si="32"/>
        <v>0</v>
      </c>
    </row>
    <row r="255" spans="1:7" ht="15.75" thickBot="1" x14ac:dyDescent="0.3">
      <c r="A255" s="26" t="s">
        <v>58</v>
      </c>
      <c r="B255" s="39">
        <v>0</v>
      </c>
      <c r="C255" s="29">
        <v>0</v>
      </c>
      <c r="D255" s="29">
        <v>0</v>
      </c>
      <c r="E255" s="29">
        <v>0</v>
      </c>
      <c r="F255" s="29">
        <v>0</v>
      </c>
      <c r="G255" s="37">
        <f t="shared" ref="G255" si="37">+D255-E255</f>
        <v>0</v>
      </c>
    </row>
    <row r="256" spans="1:7" ht="24.75" customHeight="1" thickBot="1" x14ac:dyDescent="0.3">
      <c r="A256" s="12" t="s">
        <v>77</v>
      </c>
      <c r="B256" s="13">
        <f t="shared" ref="B256:G256" si="38">+B155+B18</f>
        <v>1265105958.9999998</v>
      </c>
      <c r="C256" s="13">
        <f t="shared" si="38"/>
        <v>12198299.999999993</v>
      </c>
      <c r="D256" s="13">
        <f t="shared" si="38"/>
        <v>1277304259</v>
      </c>
      <c r="E256" s="13">
        <f t="shared" si="38"/>
        <v>198345438.28000003</v>
      </c>
      <c r="F256" s="13">
        <f t="shared" si="38"/>
        <v>192964906.19</v>
      </c>
      <c r="G256" s="14">
        <f t="shared" si="38"/>
        <v>1078958820.7199998</v>
      </c>
    </row>
    <row r="257" spans="1:7" x14ac:dyDescent="0.25">
      <c r="C257" s="8"/>
      <c r="D257" s="8"/>
      <c r="E257" s="8"/>
      <c r="G257" s="59" t="s">
        <v>93</v>
      </c>
    </row>
    <row r="259" spans="1:7" x14ac:dyDescent="0.25">
      <c r="A259" s="51"/>
      <c r="B259" s="56"/>
      <c r="C259" s="116"/>
      <c r="D259" s="56"/>
      <c r="E259" s="57"/>
      <c r="F259" s="57"/>
      <c r="G259" s="57"/>
    </row>
    <row r="261" spans="1:7" x14ac:dyDescent="0.25">
      <c r="A261" s="133"/>
      <c r="B261" s="133"/>
      <c r="C261" s="133"/>
      <c r="D261" s="133"/>
      <c r="E261" s="133"/>
      <c r="F261" s="133"/>
      <c r="G261" s="133"/>
    </row>
    <row r="262" spans="1:7" x14ac:dyDescent="0.25">
      <c r="A262" s="134"/>
      <c r="B262" s="134"/>
      <c r="C262" s="135"/>
      <c r="D262" s="135"/>
      <c r="E262" s="135"/>
      <c r="F262" s="135"/>
      <c r="G262" s="135"/>
    </row>
    <row r="263" spans="1:7" x14ac:dyDescent="0.25">
      <c r="A263" s="132"/>
      <c r="B263" s="132"/>
      <c r="C263" s="132"/>
      <c r="D263" s="132"/>
      <c r="E263" s="132"/>
      <c r="F263" s="132"/>
      <c r="G263" s="132"/>
    </row>
    <row r="266" spans="1:7" x14ac:dyDescent="0.25">
      <c r="A266" s="58"/>
      <c r="B266" s="58"/>
      <c r="C266" s="117"/>
      <c r="D266" s="58"/>
      <c r="E266" s="58"/>
      <c r="F266" s="58"/>
      <c r="G266" s="58"/>
    </row>
  </sheetData>
  <mergeCells count="38">
    <mergeCell ref="A263:B263"/>
    <mergeCell ref="C263:D263"/>
    <mergeCell ref="E263:G263"/>
    <mergeCell ref="A261:B261"/>
    <mergeCell ref="C261:D261"/>
    <mergeCell ref="E261:G261"/>
    <mergeCell ref="A262:B262"/>
    <mergeCell ref="C262:D262"/>
    <mergeCell ref="E262:G262"/>
    <mergeCell ref="A79:G79"/>
    <mergeCell ref="A80:G80"/>
    <mergeCell ref="A81:G81"/>
    <mergeCell ref="A82:G82"/>
    <mergeCell ref="A16:A17"/>
    <mergeCell ref="B16:F16"/>
    <mergeCell ref="G16:G17"/>
    <mergeCell ref="A11:G11"/>
    <mergeCell ref="A12:G12"/>
    <mergeCell ref="A13:G13"/>
    <mergeCell ref="A14:G14"/>
    <mergeCell ref="A15:G15"/>
    <mergeCell ref="A219:A220"/>
    <mergeCell ref="B219:F219"/>
    <mergeCell ref="G219:G220"/>
    <mergeCell ref="A153:A154"/>
    <mergeCell ref="B153:F153"/>
    <mergeCell ref="G153:G154"/>
    <mergeCell ref="A216:G216"/>
    <mergeCell ref="A217:G217"/>
    <mergeCell ref="A151:G151"/>
    <mergeCell ref="A214:G214"/>
    <mergeCell ref="A215:G215"/>
    <mergeCell ref="B84:F84"/>
    <mergeCell ref="A84:A85"/>
    <mergeCell ref="A148:G148"/>
    <mergeCell ref="A149:G149"/>
    <mergeCell ref="A150:G150"/>
    <mergeCell ref="G84:G85"/>
  </mergeCells>
  <pageMargins left="0.43307086614173229" right="0" top="0.55118110236220474" bottom="0.35433070866141736" header="0.31496062992125984" footer="0.31496062992125984"/>
  <pageSetup scale="68" fitToWidth="2" orientation="portrait" r:id="rId1"/>
  <headerFooter alignWithMargins="0"/>
  <rowBreaks count="3" manualBreakCount="3">
    <brk id="68" max="6" man="1"/>
    <brk id="137" max="6" man="1"/>
    <brk id="201" max="6" man="1"/>
  </rowBreaks>
  <ignoredErrors>
    <ignoredError sqref="G235 D27 G27 G113 G109 G96" formula="1"/>
    <ignoredError sqref="E231:F23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Franco Murguia</dc:creator>
  <cp:lastModifiedBy>Jefe Presupuestos</cp:lastModifiedBy>
  <cp:lastPrinted>2026-04-24T18:10:51Z</cp:lastPrinted>
  <dcterms:created xsi:type="dcterms:W3CDTF">2020-04-27T22:29:02Z</dcterms:created>
  <dcterms:modified xsi:type="dcterms:W3CDTF">2026-04-24T18:14:41Z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