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 tabRatio="94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9"/>
  <c r="C38" i="8"/>
  <c r="D38" s="1"/>
  <c r="AE42" i="1"/>
  <c r="O42"/>
  <c r="C42"/>
  <c r="B42"/>
  <c r="D37" i="9" l="1"/>
  <c r="D36"/>
  <c r="C5" i="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D33" s="1"/>
  <c r="C34"/>
  <c r="D34" s="1"/>
  <c r="C35"/>
  <c r="D35" s="1"/>
  <c r="C36"/>
  <c r="D36" s="1"/>
  <c r="C37"/>
  <c r="D37" s="1"/>
  <c r="AE36" i="1"/>
  <c r="O36"/>
  <c r="C36"/>
  <c r="B36"/>
  <c r="AE41"/>
  <c r="O41"/>
  <c r="C41"/>
  <c r="B41"/>
  <c r="B9"/>
  <c r="D32" i="9"/>
  <c r="D33"/>
  <c r="D34"/>
  <c r="D35"/>
  <c r="C4" i="8"/>
  <c r="AE40" i="1"/>
  <c r="O40"/>
  <c r="C40"/>
  <c r="B40"/>
  <c r="AE39"/>
  <c r="O39"/>
  <c r="C39"/>
  <c r="B39"/>
  <c r="AE20"/>
  <c r="O20"/>
  <c r="C20"/>
  <c r="B20"/>
  <c r="AE8" l="1"/>
  <c r="AE9"/>
  <c r="AE10"/>
  <c r="AE11"/>
  <c r="AE12"/>
  <c r="AE13"/>
  <c r="AE14"/>
  <c r="AE15"/>
  <c r="AE16"/>
  <c r="AE17"/>
  <c r="AE18"/>
  <c r="AE19"/>
  <c r="AE22"/>
  <c r="AE21"/>
  <c r="AE23"/>
  <c r="AE24"/>
  <c r="AE25"/>
  <c r="AE26"/>
  <c r="AE27"/>
  <c r="AE28"/>
  <c r="AE29"/>
  <c r="AE30"/>
  <c r="AE31"/>
  <c r="AE32"/>
  <c r="AE33"/>
  <c r="AE34"/>
  <c r="AE35"/>
  <c r="AE37"/>
  <c r="AE38"/>
  <c r="C9"/>
  <c r="C10"/>
  <c r="C11"/>
  <c r="C12"/>
  <c r="C13"/>
  <c r="C14"/>
  <c r="C15"/>
  <c r="C16"/>
  <c r="C17"/>
  <c r="C18"/>
  <c r="C19"/>
  <c r="C22"/>
  <c r="C21"/>
  <c r="C23"/>
  <c r="C24"/>
  <c r="C25"/>
  <c r="C26"/>
  <c r="C27"/>
  <c r="C28"/>
  <c r="C29"/>
  <c r="C30"/>
  <c r="C31"/>
  <c r="C32"/>
  <c r="C33"/>
  <c r="C34"/>
  <c r="C35"/>
  <c r="C37"/>
  <c r="C38"/>
  <c r="B10"/>
  <c r="B11"/>
  <c r="B12"/>
  <c r="B13"/>
  <c r="B14"/>
  <c r="B15"/>
  <c r="B16"/>
  <c r="B17"/>
  <c r="B18"/>
  <c r="B19"/>
  <c r="B22"/>
  <c r="B21"/>
  <c r="B23"/>
  <c r="B24"/>
  <c r="B25"/>
  <c r="B26"/>
  <c r="B27"/>
  <c r="B28"/>
  <c r="B29"/>
  <c r="B30"/>
  <c r="B31"/>
  <c r="B32"/>
  <c r="B33"/>
  <c r="B34"/>
  <c r="B35"/>
  <c r="B37"/>
  <c r="B38"/>
  <c r="D31" i="9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5" i="8"/>
  <c r="O24" i="1"/>
  <c r="O19"/>
  <c r="O38"/>
  <c r="O37"/>
  <c r="O35"/>
  <c r="O34"/>
  <c r="O33"/>
  <c r="O32"/>
  <c r="O31"/>
  <c r="O29"/>
  <c r="O28"/>
  <c r="O27"/>
  <c r="O26"/>
  <c r="O25"/>
  <c r="O18"/>
  <c r="O17"/>
  <c r="O16"/>
  <c r="O15"/>
  <c r="O14"/>
  <c r="O13"/>
  <c r="O12"/>
  <c r="O11"/>
  <c r="O10"/>
  <c r="O23"/>
  <c r="O21"/>
  <c r="O22"/>
  <c r="O9"/>
  <c r="O8"/>
  <c r="D30" i="8" l="1"/>
  <c r="D31"/>
  <c r="D3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4"/>
</calcChain>
</file>

<file path=xl/sharedStrings.xml><?xml version="1.0" encoding="utf-8"?>
<sst xmlns="http://schemas.openxmlformats.org/spreadsheetml/2006/main" count="972" uniqueCount="344">
  <si>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</si>
  <si>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</si>
  <si>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</si>
  <si>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</si>
  <si>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</si>
  <si>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</si>
  <si>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</si>
  <si>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</si>
  <si>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</si>
  <si>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</si>
  <si>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</si>
  <si>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</si>
  <si>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</si>
  <si>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</si>
  <si>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</si>
  <si>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</si>
  <si>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</si>
  <si>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</si>
  <si>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</si>
  <si>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</si>
  <si>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</si>
  <si>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</si>
  <si>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</si>
  <si>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</si>
  <si>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</si>
  <si>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</si>
  <si>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</si>
  <si>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</si>
  <si>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</si>
  <si>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</si>
  <si>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</si>
  <si>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</si>
  <si>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</si>
  <si>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</si>
  <si>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</si>
  <si>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</si>
  <si>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</si>
  <si>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</si>
  <si>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</si>
  <si>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</si>
  <si>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</si>
  <si>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</si>
  <si>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</si>
  <si>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</si>
  <si>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</si>
  <si>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</si>
  <si>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</si>
  <si>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</si>
  <si>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</si>
  <si>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</si>
  <si>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</si>
  <si>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</si>
  <si>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</si>
  <si>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</si>
  <si>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</si>
  <si>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</si>
  <si>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</si>
  <si>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</si>
  <si>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</si>
  <si>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</si>
  <si>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</si>
  <si>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</si>
  <si>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</si>
  <si>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</si>
  <si>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</si>
  <si>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</si>
  <si>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</si>
  <si>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</si>
  <si>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</si>
  <si>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</si>
  <si>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</si>
  <si>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</si>
  <si>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</si>
  <si>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</si>
  <si>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</si>
  <si>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</si>
  <si>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</si>
  <si>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</si>
  <si>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</si>
  <si>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</si>
  <si>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</si>
  <si>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</si>
  <si>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</si>
  <si>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</si>
  <si>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</si>
  <si>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</si>
  <si>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</si>
  <si>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</si>
  <si>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</si>
  <si>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</si>
  <si>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</si>
  <si>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</si>
  <si>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</si>
  <si>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</si>
  <si>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</si>
  <si>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</si>
  <si>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</si>
  <si>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</si>
  <si>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</si>
  <si>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</si>
  <si>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</si>
  <si>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</si>
  <si>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</si>
  <si>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</si>
  <si>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</si>
  <si>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</si>
  <si>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</si>
  <si>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</si>
  <si>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</si>
  <si>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</si>
  <si>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</si>
  <si>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</si>
  <si>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</si>
  <si>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</si>
  <si>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</si>
  <si>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</si>
  <si>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</si>
  <si>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</si>
  <si>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</si>
  <si>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</si>
  <si>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</si>
  <si>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</si>
  <si>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</si>
  <si>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</si>
  <si>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</si>
  <si>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</si>
  <si>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</si>
  <si>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</si>
  <si>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</si>
  <si>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</si>
  <si>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</si>
  <si>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</si>
  <si>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</si>
  <si>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</si>
  <si>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</si>
  <si>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</si>
  <si>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</si>
  <si>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</si>
  <si>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</si>
  <si>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</si>
  <si>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</si>
  <si>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</si>
  <si>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</si>
  <si>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</si>
  <si>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</si>
  <si>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</si>
  <si>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</si>
  <si>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</si>
  <si>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</si>
  <si>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</si>
  <si>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</si>
  <si>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</si>
  <si>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</si>
  <si>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</si>
  <si>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</si>
  <si>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</si>
  <si>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</si>
  <si>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</si>
  <si>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</si>
  <si>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</si>
  <si>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</si>
  <si>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</si>
  <si>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</si>
  <si>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</si>
  <si>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</si>
  <si>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</si>
  <si>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</si>
  <si>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</si>
  <si>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</si>
  <si>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</si>
  <si>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</si>
  <si>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</si>
  <si>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</si>
  <si>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</si>
  <si>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</si>
  <si>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</si>
  <si>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</si>
  <si>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</si>
  <si>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</si>
  <si>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</si>
  <si>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</si>
  <si>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</si>
  <si>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</si>
  <si>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</si>
  <si>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</si>
  <si>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</si>
  <si>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</si>
  <si>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</si>
  <si>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</si>
  <si>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</si>
  <si>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</si>
  <si>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</si>
  <si>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</si>
  <si>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</si>
  <si>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</si>
  <si>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</si>
  <si>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</si>
  <si>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</si>
  <si>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</si>
  <si>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</si>
  <si>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</si>
  <si>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</si>
  <si>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</si>
  <si>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</si>
  <si>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</si>
  <si>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</si>
  <si>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</si>
  <si>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</si>
  <si>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</si>
  <si>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</si>
  <si>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</si>
  <si>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</si>
  <si>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 General</t>
  </si>
  <si>
    <t>Dirección de área</t>
  </si>
  <si>
    <t>Encargado(a)</t>
  </si>
  <si>
    <t>Coordinaciones</t>
  </si>
  <si>
    <t>Coordinación de Contabilidad y Transparencia</t>
  </si>
  <si>
    <t>Coordinación de Ingresos y Egresos</t>
  </si>
  <si>
    <t>Jefatura</t>
  </si>
  <si>
    <t>Jefa de Recursos Humanos</t>
  </si>
  <si>
    <t>Jefa Admninistación de Unidades</t>
  </si>
  <si>
    <t>Cajera (o)</t>
  </si>
  <si>
    <t>Cajera Estacionamiento</t>
  </si>
  <si>
    <t>Cajera Gimnacio</t>
  </si>
  <si>
    <t>Encargado deporte Adaptado</t>
  </si>
  <si>
    <t>Promotor Deportivo</t>
  </si>
  <si>
    <t>Promotor(a) Deportivo</t>
  </si>
  <si>
    <t>Jefe de Mantenimiento</t>
  </si>
  <si>
    <t>Tecnico de Mantenimiento</t>
  </si>
  <si>
    <t>Mantenimiento General</t>
  </si>
  <si>
    <t>Comunicación  Social y Mercadotenia</t>
  </si>
  <si>
    <t>Administración</t>
  </si>
  <si>
    <t>Cajera (o)  Gimnacio</t>
  </si>
  <si>
    <t>Promoción Deportiva</t>
  </si>
  <si>
    <t>Conservaciones de Unidades</t>
  </si>
  <si>
    <t>Contreras</t>
  </si>
  <si>
    <t xml:space="preserve">Norma Claudia </t>
  </si>
  <si>
    <t>Lopez</t>
  </si>
  <si>
    <t>Ramirez</t>
  </si>
  <si>
    <t>Arellano</t>
  </si>
  <si>
    <t>Guadalupe Elizabeth</t>
  </si>
  <si>
    <t>Cortez</t>
  </si>
  <si>
    <t>Martinez</t>
  </si>
  <si>
    <t>Sandra Isabel</t>
  </si>
  <si>
    <t>Santillan</t>
  </si>
  <si>
    <t>Iribe</t>
  </si>
  <si>
    <t>Rodriguez</t>
  </si>
  <si>
    <t>Garcia</t>
  </si>
  <si>
    <t>Gonzalez</t>
  </si>
  <si>
    <t>Tania Patricia</t>
  </si>
  <si>
    <t>Camargo</t>
  </si>
  <si>
    <t>Perez</t>
  </si>
  <si>
    <t xml:space="preserve">Guadalupe Blas </t>
  </si>
  <si>
    <t>Esquivel</t>
  </si>
  <si>
    <t>Sandoval</t>
  </si>
  <si>
    <t>Rivera</t>
  </si>
  <si>
    <t>Torres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</si>
  <si>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</si>
  <si>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</si>
  <si>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</si>
  <si>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</si>
  <si>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</si>
  <si>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</si>
  <si>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Jimenez</t>
  </si>
  <si>
    <t>Brian David</t>
  </si>
  <si>
    <t>Garrido</t>
  </si>
  <si>
    <t>Carrion</t>
  </si>
  <si>
    <t>Iris del Carmen</t>
  </si>
  <si>
    <t xml:space="preserve">Grecia Juliette </t>
  </si>
  <si>
    <t>Peraza</t>
  </si>
  <si>
    <t>Georgina</t>
  </si>
  <si>
    <t>Pedroza</t>
  </si>
  <si>
    <t>Karina</t>
  </si>
  <si>
    <t>Ortega</t>
  </si>
  <si>
    <t>Aleyda Lizeth</t>
  </si>
  <si>
    <t>Medero</t>
  </si>
  <si>
    <t>Carmona</t>
  </si>
  <si>
    <t>Francisco Xavier</t>
  </si>
  <si>
    <t xml:space="preserve">Carrasco </t>
  </si>
  <si>
    <t>Beltran</t>
  </si>
  <si>
    <t>Osman Edgardo</t>
  </si>
  <si>
    <t>Quiñonez</t>
  </si>
  <si>
    <t>Encargado deporte Popular</t>
  </si>
  <si>
    <t>Encargado(a)  deporte Popular</t>
  </si>
  <si>
    <t>Encargado(a)  deporte Adaptado</t>
  </si>
  <si>
    <t>Felipe de Jesus</t>
  </si>
  <si>
    <t>Jacobo</t>
  </si>
  <si>
    <t>Kevin Jesus</t>
  </si>
  <si>
    <t xml:space="preserve">Cecilio </t>
  </si>
  <si>
    <t>Bvargas</t>
  </si>
  <si>
    <t xml:space="preserve">Jesus   </t>
  </si>
  <si>
    <t xml:space="preserve">Terrazas </t>
  </si>
  <si>
    <t>Juan Carlos</t>
  </si>
  <si>
    <t>Candelario</t>
  </si>
  <si>
    <t>Hernandez</t>
  </si>
  <si>
    <t>Estrellita Esmeralda</t>
  </si>
  <si>
    <t>Hilda Genoveva</t>
  </si>
  <si>
    <t xml:space="preserve">Vindiola </t>
  </si>
  <si>
    <t>Machado</t>
  </si>
  <si>
    <t>Jose Angel</t>
  </si>
  <si>
    <t>Gomez</t>
  </si>
  <si>
    <t>Cristhian Miguel</t>
  </si>
  <si>
    <t>Juarez</t>
  </si>
  <si>
    <t>Encargado(a) B</t>
  </si>
  <si>
    <t>Rodolfo</t>
  </si>
  <si>
    <t>lopez</t>
  </si>
  <si>
    <t xml:space="preserve">Cajera </t>
  </si>
  <si>
    <t>Sergio Francisco</t>
  </si>
  <si>
    <t>D. Vilac</t>
  </si>
  <si>
    <t>subdirector B</t>
  </si>
  <si>
    <t>Subdirección Técnica</t>
  </si>
  <si>
    <t>Pineda</t>
  </si>
  <si>
    <t>Encargado deporte Escolar</t>
  </si>
  <si>
    <t>Subdirección Operativa</t>
  </si>
  <si>
    <t>Gutierrez</t>
  </si>
  <si>
    <t>Osiris Guadalupe</t>
  </si>
  <si>
    <t>Arias</t>
  </si>
  <si>
    <t xml:space="preserve">kevin   </t>
  </si>
  <si>
    <t>Gustavo Jahir</t>
  </si>
  <si>
    <t xml:space="preserve">Ramirez </t>
  </si>
  <si>
    <t>Robles</t>
  </si>
  <si>
    <t>Carlos Augusto</t>
  </si>
  <si>
    <t>Cervantes</t>
  </si>
  <si>
    <t>Encargado(a)  deporte Asociado</t>
  </si>
  <si>
    <t>Encargado(a)  deporte Escolar</t>
  </si>
  <si>
    <t>Encargado deporte Asociado</t>
  </si>
  <si>
    <t>Jose Javier</t>
  </si>
  <si>
    <t>De Anda</t>
  </si>
  <si>
    <t>Gildardo</t>
  </si>
  <si>
    <t>Jose Manuel</t>
  </si>
  <si>
    <t>Covarrubias</t>
  </si>
  <si>
    <t>Selena</t>
  </si>
  <si>
    <t>Gameros</t>
  </si>
  <si>
    <t>Juan Antonio</t>
  </si>
  <si>
    <t>Meza</t>
  </si>
  <si>
    <t>Figuero</t>
  </si>
  <si>
    <t>Chofer</t>
  </si>
  <si>
    <t>Chofer Oficila</t>
  </si>
  <si>
    <t>Bryan Alberto</t>
  </si>
  <si>
    <t>Jara</t>
  </si>
  <si>
    <t>Cierre de Ejerccio, Se Registra Nomina  No.26,  15 AL 31 diciembre 2025</t>
  </si>
  <si>
    <t>David Raamses</t>
  </si>
  <si>
    <t>Medina</t>
  </si>
  <si>
    <t>Ventura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</si>
</sst>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3" fontId="0" fillId="0" borderId="0" xfId="1" applyFont="1"/>
    <xf numFmtId="2" fontId="0" fillId="0" borderId="0" xfId="0" applyNumberFormat="1"/>
    <xf numFmtId="0" fontId="0" fillId="3" borderId="0" xfId="0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2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4.85546875" customWidth="1"/>
    <col min="4" max="4" width="21.42578125" customWidth="1"/>
    <col min="5" max="5" width="18.7109375" customWidth="1"/>
    <col min="6" max="6" width="45.140625" customWidth="1"/>
    <col min="7" max="7" width="46.5703125" customWidth="1"/>
    <col min="8" max="8" width="26.7109375" bestFit="1" customWidth="1"/>
    <col min="9" max="9" width="19.28515625" bestFit="1" customWidth="1"/>
    <col min="10" max="10" width="13.5703125" bestFit="1" customWidth="1"/>
    <col min="11" max="11" width="15.42578125" bestFit="1" customWidth="1"/>
    <col min="12" max="12" width="15" customWidth="1"/>
    <col min="13" max="13" width="25.85546875" customWidth="1"/>
    <col min="14" max="14" width="26.5703125" customWidth="1"/>
    <col min="15" max="15" width="13.42578125" customWidth="1"/>
    <col min="16" max="16" width="26.140625" customWidth="1"/>
    <col min="17" max="17" width="18" customWidth="1"/>
    <col min="18" max="18" width="14.42578125" customWidth="1"/>
    <col min="19" max="19" width="18" customWidth="1"/>
    <col min="20" max="20" width="20" customWidth="1"/>
    <col min="21" max="21" width="19" customWidth="1"/>
    <col min="22" max="22" width="15" customWidth="1"/>
    <col min="23" max="23" width="12.140625" customWidth="1"/>
    <col min="24" max="24" width="16.7109375" customWidth="1"/>
    <col min="25" max="25" width="15.42578125" customWidth="1"/>
    <col min="26" max="26" width="12.7109375" customWidth="1"/>
    <col min="27" max="27" width="13.5703125" customWidth="1"/>
    <col min="28" max="28" width="17.7109375" customWidth="1"/>
    <col min="29" max="29" width="8.28515625" customWidth="1"/>
    <col min="30" max="30" width="58.140625" customWidth="1"/>
    <col min="31" max="31" width="13.85546875" customWidth="1"/>
    <col min="32" max="32" width="66.140625" bestFit="1" customWidth="1"/>
  </cols>
  <sheetData>
    <row r="1" spans="1:32" hidden="1">
      <c r="A1" t="s">
        <v>0</v>
      </c>
    </row>
    <row r="2" spans="1:3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76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45931</v>
      </c>
      <c r="C8" s="3">
        <v>46022</v>
      </c>
      <c r="D8" t="s">
        <v>88</v>
      </c>
      <c r="E8" t="s">
        <v>212</v>
      </c>
      <c r="F8" t="s">
        <v>213</v>
      </c>
      <c r="G8" t="s">
        <v>213</v>
      </c>
      <c r="H8" s="7" t="s">
        <v>212</v>
      </c>
      <c r="I8" s="12" t="s">
        <v>277</v>
      </c>
      <c r="J8" s="8" t="s">
        <v>278</v>
      </c>
      <c r="K8" s="8" t="s">
        <v>279</v>
      </c>
      <c r="L8" t="s">
        <v>91</v>
      </c>
      <c r="M8">
        <v>36000</v>
      </c>
      <c r="N8" t="s">
        <v>257</v>
      </c>
      <c r="O8">
        <f>+M8-6124.49+672+672</f>
        <v>31219.510000000002</v>
      </c>
      <c r="P8" t="s">
        <v>257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262</v>
      </c>
      <c r="AE8" s="3">
        <f t="shared" ref="AE8:AE42" si="0">$C$8</f>
        <v>46022</v>
      </c>
      <c r="AF8" s="15" t="s">
        <v>340</v>
      </c>
    </row>
    <row r="9" spans="1:32">
      <c r="A9">
        <v>2025</v>
      </c>
      <c r="B9" s="3">
        <f>$B$8</f>
        <v>45931</v>
      </c>
      <c r="C9" s="3">
        <f t="shared" ref="C9:C42" si="1">$C$8</f>
        <v>46022</v>
      </c>
      <c r="D9" t="s">
        <v>88</v>
      </c>
      <c r="E9" s="4" t="s">
        <v>214</v>
      </c>
      <c r="F9" s="4" t="s">
        <v>303</v>
      </c>
      <c r="G9" t="s">
        <v>230</v>
      </c>
      <c r="H9" s="7" t="s">
        <v>212</v>
      </c>
      <c r="I9" s="12" t="s">
        <v>264</v>
      </c>
      <c r="J9" s="8" t="s">
        <v>265</v>
      </c>
      <c r="K9" s="8" t="s">
        <v>266</v>
      </c>
      <c r="L9" t="s">
        <v>91</v>
      </c>
      <c r="M9">
        <v>13900</v>
      </c>
      <c r="N9" t="s">
        <v>257</v>
      </c>
      <c r="O9">
        <f>+M9-1355.65-259.47-259.47</f>
        <v>12025.410000000002</v>
      </c>
      <c r="P9" t="s">
        <v>257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262</v>
      </c>
      <c r="AE9" s="3">
        <f t="shared" si="0"/>
        <v>46022</v>
      </c>
      <c r="AF9" s="15" t="s">
        <v>340</v>
      </c>
    </row>
    <row r="10" spans="1:32">
      <c r="A10">
        <v>2025</v>
      </c>
      <c r="B10" s="3">
        <f t="shared" ref="B10:B42" si="2">$B$8</f>
        <v>45931</v>
      </c>
      <c r="C10" s="3">
        <f t="shared" si="1"/>
        <v>46022</v>
      </c>
      <c r="D10" t="s">
        <v>88</v>
      </c>
      <c r="E10" s="4" t="s">
        <v>215</v>
      </c>
      <c r="F10" s="5" t="s">
        <v>216</v>
      </c>
      <c r="G10" s="5" t="s">
        <v>216</v>
      </c>
      <c r="H10" s="7" t="s">
        <v>231</v>
      </c>
      <c r="I10" s="12" t="s">
        <v>236</v>
      </c>
      <c r="J10" s="8" t="s">
        <v>237</v>
      </c>
      <c r="K10" s="8" t="s">
        <v>238</v>
      </c>
      <c r="L10" t="s">
        <v>92</v>
      </c>
      <c r="M10">
        <v>19500</v>
      </c>
      <c r="N10" t="s">
        <v>257</v>
      </c>
      <c r="O10">
        <f>+M10-2497.19-364-364</f>
        <v>16274.810000000001</v>
      </c>
      <c r="P10" t="s">
        <v>257</v>
      </c>
      <c r="Q10">
        <v>1</v>
      </c>
      <c r="R10">
        <v>1</v>
      </c>
      <c r="S10">
        <v>1</v>
      </c>
      <c r="T10">
        <v>1</v>
      </c>
      <c r="U10" s="15">
        <v>3</v>
      </c>
      <c r="V10" s="15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262</v>
      </c>
      <c r="AE10" s="3">
        <f t="shared" si="0"/>
        <v>46022</v>
      </c>
      <c r="AF10" s="15" t="s">
        <v>340</v>
      </c>
    </row>
    <row r="11" spans="1:32">
      <c r="A11">
        <v>2025</v>
      </c>
      <c r="B11" s="3">
        <f t="shared" si="2"/>
        <v>45931</v>
      </c>
      <c r="C11" s="3">
        <f t="shared" si="1"/>
        <v>46022</v>
      </c>
      <c r="D11" t="s">
        <v>88</v>
      </c>
      <c r="E11" s="4" t="s">
        <v>215</v>
      </c>
      <c r="F11" s="5" t="s">
        <v>217</v>
      </c>
      <c r="G11" s="5" t="s">
        <v>217</v>
      </c>
      <c r="H11" s="7" t="s">
        <v>231</v>
      </c>
      <c r="I11" s="12" t="s">
        <v>240</v>
      </c>
      <c r="J11" s="8" t="s">
        <v>241</v>
      </c>
      <c r="K11" s="8" t="s">
        <v>242</v>
      </c>
      <c r="L11" t="s">
        <v>92</v>
      </c>
      <c r="M11">
        <v>19500</v>
      </c>
      <c r="N11" t="s">
        <v>257</v>
      </c>
      <c r="O11">
        <f>+M11-2497.19-364-364</f>
        <v>16274.810000000001</v>
      </c>
      <c r="P11" t="s">
        <v>257</v>
      </c>
      <c r="Q11">
        <v>1</v>
      </c>
      <c r="R11">
        <v>1</v>
      </c>
      <c r="S11">
        <v>1</v>
      </c>
      <c r="T11">
        <v>1</v>
      </c>
      <c r="U11" s="15">
        <v>4</v>
      </c>
      <c r="V11" s="15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262</v>
      </c>
      <c r="AE11" s="3">
        <f t="shared" si="0"/>
        <v>46022</v>
      </c>
      <c r="AF11" s="15" t="s">
        <v>340</v>
      </c>
    </row>
    <row r="12" spans="1:32">
      <c r="A12">
        <v>2025</v>
      </c>
      <c r="B12" s="3">
        <f t="shared" si="2"/>
        <v>45931</v>
      </c>
      <c r="C12" s="3">
        <f t="shared" si="1"/>
        <v>46022</v>
      </c>
      <c r="D12" t="s">
        <v>88</v>
      </c>
      <c r="E12" t="s">
        <v>218</v>
      </c>
      <c r="F12" s="6" t="s">
        <v>219</v>
      </c>
      <c r="G12" s="6" t="s">
        <v>219</v>
      </c>
      <c r="H12" s="7" t="s">
        <v>231</v>
      </c>
      <c r="I12" s="12" t="s">
        <v>267</v>
      </c>
      <c r="J12" s="8" t="s">
        <v>235</v>
      </c>
      <c r="K12" s="8" t="s">
        <v>256</v>
      </c>
      <c r="L12" t="s">
        <v>92</v>
      </c>
      <c r="M12">
        <v>17500</v>
      </c>
      <c r="N12" t="s">
        <v>257</v>
      </c>
      <c r="O12">
        <f>+M12-2069.99-629.67-326.67</f>
        <v>14473.67</v>
      </c>
      <c r="P12" t="s">
        <v>257</v>
      </c>
      <c r="Q12">
        <v>1</v>
      </c>
      <c r="R12">
        <v>1</v>
      </c>
      <c r="S12">
        <v>1</v>
      </c>
      <c r="T12">
        <v>1</v>
      </c>
      <c r="U12" s="15">
        <v>5</v>
      </c>
      <c r="V12" s="15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262</v>
      </c>
      <c r="AE12" s="3">
        <f t="shared" si="0"/>
        <v>46022</v>
      </c>
      <c r="AF12" s="15" t="s">
        <v>340</v>
      </c>
    </row>
    <row r="13" spans="1:32">
      <c r="A13">
        <v>2025</v>
      </c>
      <c r="B13" s="3">
        <f t="shared" si="2"/>
        <v>45931</v>
      </c>
      <c r="C13" s="3">
        <f t="shared" si="1"/>
        <v>46022</v>
      </c>
      <c r="D13" t="s">
        <v>88</v>
      </c>
      <c r="E13" t="s">
        <v>218</v>
      </c>
      <c r="F13" s="6" t="s">
        <v>220</v>
      </c>
      <c r="G13" s="6" t="s">
        <v>220</v>
      </c>
      <c r="H13" s="7" t="s">
        <v>231</v>
      </c>
      <c r="I13" s="12" t="s">
        <v>268</v>
      </c>
      <c r="J13" s="8" t="s">
        <v>255</v>
      </c>
      <c r="K13" s="8" t="s">
        <v>269</v>
      </c>
      <c r="L13" t="s">
        <v>92</v>
      </c>
      <c r="M13">
        <v>17500</v>
      </c>
      <c r="N13" t="s">
        <v>257</v>
      </c>
      <c r="O13">
        <f>+M13-2069.99-629.67-326.67</f>
        <v>14473.67</v>
      </c>
      <c r="P13" t="s">
        <v>257</v>
      </c>
      <c r="Q13">
        <v>1</v>
      </c>
      <c r="R13">
        <v>1</v>
      </c>
      <c r="S13">
        <v>1</v>
      </c>
      <c r="T13">
        <v>1</v>
      </c>
      <c r="U13" s="15">
        <v>6</v>
      </c>
      <c r="V13" s="15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262</v>
      </c>
      <c r="AE13" s="3">
        <f t="shared" si="0"/>
        <v>46022</v>
      </c>
      <c r="AF13" s="15" t="s">
        <v>340</v>
      </c>
    </row>
    <row r="14" spans="1:32">
      <c r="A14">
        <v>2025</v>
      </c>
      <c r="B14" s="3">
        <f t="shared" si="2"/>
        <v>45931</v>
      </c>
      <c r="C14" s="3">
        <f t="shared" si="1"/>
        <v>46022</v>
      </c>
      <c r="D14" t="s">
        <v>88</v>
      </c>
      <c r="E14" t="s">
        <v>221</v>
      </c>
      <c r="F14" s="6" t="s">
        <v>222</v>
      </c>
      <c r="G14" s="6" t="s">
        <v>222</v>
      </c>
      <c r="H14" s="7" t="s">
        <v>231</v>
      </c>
      <c r="I14" s="12" t="s">
        <v>243</v>
      </c>
      <c r="J14" s="8" t="s">
        <v>244</v>
      </c>
      <c r="K14" s="8" t="s">
        <v>245</v>
      </c>
      <c r="L14" t="s">
        <v>92</v>
      </c>
      <c r="M14">
        <v>13000</v>
      </c>
      <c r="N14" t="s">
        <v>257</v>
      </c>
      <c r="O14">
        <f>+M14-1194.37-242.67-242.67</f>
        <v>11320.29</v>
      </c>
      <c r="P14" t="s">
        <v>257</v>
      </c>
      <c r="Q14">
        <v>1</v>
      </c>
      <c r="R14">
        <v>1</v>
      </c>
      <c r="S14">
        <v>1</v>
      </c>
      <c r="T14">
        <v>1</v>
      </c>
      <c r="U14" s="15">
        <v>7</v>
      </c>
      <c r="V14" s="15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262</v>
      </c>
      <c r="AE14" s="3">
        <f t="shared" si="0"/>
        <v>46022</v>
      </c>
      <c r="AF14" s="15" t="s">
        <v>340</v>
      </c>
    </row>
    <row r="15" spans="1:32">
      <c r="A15">
        <v>2025</v>
      </c>
      <c r="B15" s="3">
        <f t="shared" si="2"/>
        <v>45931</v>
      </c>
      <c r="C15" s="3">
        <f t="shared" si="1"/>
        <v>46022</v>
      </c>
      <c r="D15" t="s">
        <v>88</v>
      </c>
      <c r="E15" t="s">
        <v>221</v>
      </c>
      <c r="F15" s="6" t="s">
        <v>222</v>
      </c>
      <c r="G15" s="6" t="s">
        <v>222</v>
      </c>
      <c r="H15" s="7" t="s">
        <v>231</v>
      </c>
      <c r="I15" s="12" t="s">
        <v>270</v>
      </c>
      <c r="J15" s="8" t="s">
        <v>271</v>
      </c>
      <c r="K15" s="8" t="s">
        <v>248</v>
      </c>
      <c r="L15" t="s">
        <v>92</v>
      </c>
      <c r="M15">
        <v>13000</v>
      </c>
      <c r="N15" t="s">
        <v>257</v>
      </c>
      <c r="O15">
        <f t="shared" ref="O15:O18" si="3">+M15-1194.37-242.67-242.67</f>
        <v>11320.29</v>
      </c>
      <c r="P15" t="s">
        <v>257</v>
      </c>
      <c r="Q15">
        <v>1</v>
      </c>
      <c r="R15">
        <v>1</v>
      </c>
      <c r="S15">
        <v>1</v>
      </c>
      <c r="T15">
        <v>1</v>
      </c>
      <c r="U15" s="15">
        <v>8</v>
      </c>
      <c r="V15" s="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262</v>
      </c>
      <c r="AE15" s="3">
        <f t="shared" si="0"/>
        <v>46022</v>
      </c>
      <c r="AF15" s="15" t="s">
        <v>340</v>
      </c>
    </row>
    <row r="16" spans="1:32">
      <c r="A16">
        <v>2025</v>
      </c>
      <c r="B16" s="3">
        <f t="shared" si="2"/>
        <v>45931</v>
      </c>
      <c r="C16" s="3">
        <f t="shared" si="1"/>
        <v>46022</v>
      </c>
      <c r="D16" t="s">
        <v>88</v>
      </c>
      <c r="E16" t="s">
        <v>221</v>
      </c>
      <c r="F16" s="6" t="s">
        <v>223</v>
      </c>
      <c r="G16" s="6" t="s">
        <v>232</v>
      </c>
      <c r="H16" s="7" t="s">
        <v>231</v>
      </c>
      <c r="I16" s="13" t="s">
        <v>272</v>
      </c>
      <c r="J16" s="11" t="s">
        <v>273</v>
      </c>
      <c r="K16" s="11" t="s">
        <v>263</v>
      </c>
      <c r="L16" s="11" t="s">
        <v>92</v>
      </c>
      <c r="M16">
        <v>13000</v>
      </c>
      <c r="N16" t="s">
        <v>257</v>
      </c>
      <c r="O16">
        <f t="shared" si="3"/>
        <v>11320.29</v>
      </c>
      <c r="P16" t="s">
        <v>257</v>
      </c>
      <c r="Q16">
        <v>1</v>
      </c>
      <c r="R16">
        <v>1</v>
      </c>
      <c r="S16">
        <v>1</v>
      </c>
      <c r="T16">
        <v>1</v>
      </c>
      <c r="U16" s="15">
        <v>9</v>
      </c>
      <c r="V16" s="15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262</v>
      </c>
      <c r="AE16" s="3">
        <f t="shared" si="0"/>
        <v>46022</v>
      </c>
      <c r="AF16" s="15" t="s">
        <v>340</v>
      </c>
    </row>
    <row r="17" spans="1:32">
      <c r="A17">
        <v>2025</v>
      </c>
      <c r="B17" s="3">
        <f t="shared" si="2"/>
        <v>45931</v>
      </c>
      <c r="C17" s="3">
        <f t="shared" si="1"/>
        <v>46022</v>
      </c>
      <c r="D17" t="s">
        <v>88</v>
      </c>
      <c r="E17" t="s">
        <v>221</v>
      </c>
      <c r="F17" s="6" t="s">
        <v>223</v>
      </c>
      <c r="G17" s="6" t="s">
        <v>223</v>
      </c>
      <c r="H17" s="7" t="s">
        <v>231</v>
      </c>
      <c r="I17" s="14" t="s">
        <v>274</v>
      </c>
      <c r="J17" s="8" t="s">
        <v>275</v>
      </c>
      <c r="K17" s="8" t="s">
        <v>276</v>
      </c>
      <c r="L17" s="7" t="s">
        <v>92</v>
      </c>
      <c r="M17">
        <v>13000</v>
      </c>
      <c r="N17" t="s">
        <v>257</v>
      </c>
      <c r="O17">
        <f t="shared" si="3"/>
        <v>11320.29</v>
      </c>
      <c r="P17" t="s">
        <v>257</v>
      </c>
      <c r="Q17">
        <v>1</v>
      </c>
      <c r="R17">
        <v>1</v>
      </c>
      <c r="S17">
        <v>1</v>
      </c>
      <c r="T17">
        <v>1</v>
      </c>
      <c r="U17" s="15">
        <v>10</v>
      </c>
      <c r="V17" s="15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262</v>
      </c>
      <c r="AE17" s="3">
        <f t="shared" si="0"/>
        <v>46022</v>
      </c>
      <c r="AF17" s="15" t="s">
        <v>340</v>
      </c>
    </row>
    <row r="18" spans="1:32">
      <c r="A18">
        <v>2025</v>
      </c>
      <c r="B18" s="3">
        <f t="shared" si="2"/>
        <v>45931</v>
      </c>
      <c r="C18" s="3">
        <f t="shared" si="1"/>
        <v>46022</v>
      </c>
      <c r="D18" t="s">
        <v>88</v>
      </c>
      <c r="E18" t="s">
        <v>221</v>
      </c>
      <c r="F18" s="6" t="s">
        <v>221</v>
      </c>
      <c r="G18" s="6" t="s">
        <v>306</v>
      </c>
      <c r="H18" s="7" t="s">
        <v>231</v>
      </c>
      <c r="I18" s="14" t="s">
        <v>307</v>
      </c>
      <c r="J18" s="8" t="s">
        <v>308</v>
      </c>
      <c r="K18" s="8" t="s">
        <v>247</v>
      </c>
      <c r="L18" s="7" t="s">
        <v>91</v>
      </c>
      <c r="M18">
        <v>13000</v>
      </c>
      <c r="N18" t="s">
        <v>257</v>
      </c>
      <c r="O18">
        <f t="shared" si="3"/>
        <v>11320.29</v>
      </c>
      <c r="P18" t="s">
        <v>257</v>
      </c>
      <c r="Q18">
        <v>1</v>
      </c>
      <c r="R18">
        <v>1</v>
      </c>
      <c r="S18">
        <v>1</v>
      </c>
      <c r="T18">
        <v>1</v>
      </c>
      <c r="U18" s="15">
        <v>11</v>
      </c>
      <c r="V18" s="15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262</v>
      </c>
      <c r="AE18" s="3">
        <f t="shared" si="0"/>
        <v>46022</v>
      </c>
      <c r="AF18" s="15" t="s">
        <v>340</v>
      </c>
    </row>
    <row r="19" spans="1:32">
      <c r="A19">
        <v>2025</v>
      </c>
      <c r="B19" s="3">
        <f t="shared" si="2"/>
        <v>45931</v>
      </c>
      <c r="C19" s="3">
        <f t="shared" si="1"/>
        <v>46022</v>
      </c>
      <c r="D19" t="s">
        <v>88</v>
      </c>
      <c r="E19" t="s">
        <v>309</v>
      </c>
      <c r="F19" s="6" t="s">
        <v>310</v>
      </c>
      <c r="G19" s="6" t="s">
        <v>310</v>
      </c>
      <c r="H19" s="7" t="s">
        <v>233</v>
      </c>
      <c r="I19" s="12" t="s">
        <v>304</v>
      </c>
      <c r="J19" s="8" t="s">
        <v>311</v>
      </c>
      <c r="K19" s="8" t="s">
        <v>237</v>
      </c>
      <c r="L19" t="s">
        <v>91</v>
      </c>
      <c r="M19">
        <v>25700</v>
      </c>
      <c r="N19" t="s">
        <v>257</v>
      </c>
      <c r="O19">
        <f>+M19-3821.51-479.73-479.73</f>
        <v>20919.03</v>
      </c>
      <c r="P19" t="s">
        <v>257</v>
      </c>
      <c r="Q19">
        <v>1</v>
      </c>
      <c r="R19">
        <v>1</v>
      </c>
      <c r="S19">
        <v>1</v>
      </c>
      <c r="T19">
        <v>1</v>
      </c>
      <c r="U19" s="15">
        <v>12</v>
      </c>
      <c r="V19" s="15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262</v>
      </c>
      <c r="AE19" s="3">
        <f t="shared" si="0"/>
        <v>46022</v>
      </c>
      <c r="AF19" s="15" t="s">
        <v>340</v>
      </c>
    </row>
    <row r="20" spans="1:32">
      <c r="A20">
        <v>2025</v>
      </c>
      <c r="B20" s="3">
        <f t="shared" si="2"/>
        <v>45931</v>
      </c>
      <c r="C20" s="3">
        <f t="shared" si="1"/>
        <v>46022</v>
      </c>
      <c r="D20" t="s">
        <v>88</v>
      </c>
      <c r="E20" t="s">
        <v>214</v>
      </c>
      <c r="F20" s="6" t="s">
        <v>323</v>
      </c>
      <c r="G20" s="6" t="s">
        <v>325</v>
      </c>
      <c r="H20" s="7" t="s">
        <v>233</v>
      </c>
      <c r="I20" s="12" t="s">
        <v>326</v>
      </c>
      <c r="J20" s="8" t="s">
        <v>327</v>
      </c>
      <c r="K20" s="8" t="s">
        <v>314</v>
      </c>
      <c r="L20" t="s">
        <v>91</v>
      </c>
      <c r="M20">
        <v>13900</v>
      </c>
      <c r="N20" t="s">
        <v>257</v>
      </c>
      <c r="O20">
        <f>+M20-1355.65-259.47-259.47</f>
        <v>12025.410000000002</v>
      </c>
      <c r="P20" t="s">
        <v>257</v>
      </c>
      <c r="Q20">
        <v>1</v>
      </c>
      <c r="R20">
        <v>1</v>
      </c>
      <c r="S20">
        <v>1</v>
      </c>
      <c r="T20">
        <v>1</v>
      </c>
      <c r="U20" s="15">
        <v>13</v>
      </c>
      <c r="V20" s="15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262</v>
      </c>
      <c r="AE20" s="3">
        <f t="shared" si="0"/>
        <v>46022</v>
      </c>
      <c r="AF20" s="15" t="s">
        <v>340</v>
      </c>
    </row>
    <row r="21" spans="1:32">
      <c r="A21">
        <v>2025</v>
      </c>
      <c r="B21" s="3">
        <f t="shared" si="2"/>
        <v>45931</v>
      </c>
      <c r="C21" s="3">
        <f t="shared" si="1"/>
        <v>46022</v>
      </c>
      <c r="D21" t="s">
        <v>88</v>
      </c>
      <c r="E21" t="s">
        <v>214</v>
      </c>
      <c r="F21" s="6" t="s">
        <v>324</v>
      </c>
      <c r="G21" s="6" t="s">
        <v>312</v>
      </c>
      <c r="H21" s="7" t="s">
        <v>233</v>
      </c>
      <c r="I21" s="12" t="s">
        <v>280</v>
      </c>
      <c r="J21" s="8" t="s">
        <v>251</v>
      </c>
      <c r="K21" s="8" t="s">
        <v>281</v>
      </c>
      <c r="L21" t="s">
        <v>91</v>
      </c>
      <c r="M21">
        <v>13900</v>
      </c>
      <c r="N21" t="s">
        <v>257</v>
      </c>
      <c r="O21">
        <f>+M21-1355.65-259.47-259.47</f>
        <v>12025.410000000002</v>
      </c>
      <c r="P21" t="s">
        <v>257</v>
      </c>
      <c r="Q21">
        <v>1</v>
      </c>
      <c r="R21">
        <v>1</v>
      </c>
      <c r="S21">
        <v>1</v>
      </c>
      <c r="T21">
        <v>1</v>
      </c>
      <c r="U21" s="15">
        <v>14</v>
      </c>
      <c r="V21" s="15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262</v>
      </c>
      <c r="AE21" s="3">
        <f t="shared" si="0"/>
        <v>46022</v>
      </c>
      <c r="AF21" s="15" t="s">
        <v>340</v>
      </c>
    </row>
    <row r="22" spans="1:32">
      <c r="A22">
        <v>2025</v>
      </c>
      <c r="B22" s="3">
        <f t="shared" si="2"/>
        <v>45931</v>
      </c>
      <c r="C22" s="3">
        <f t="shared" si="1"/>
        <v>46022</v>
      </c>
      <c r="D22" t="s">
        <v>88</v>
      </c>
      <c r="E22" t="s">
        <v>214</v>
      </c>
      <c r="F22" s="6" t="s">
        <v>284</v>
      </c>
      <c r="G22" s="6" t="s">
        <v>224</v>
      </c>
      <c r="H22" s="7" t="s">
        <v>233</v>
      </c>
      <c r="I22" s="12" t="s">
        <v>321</v>
      </c>
      <c r="J22" s="8" t="s">
        <v>322</v>
      </c>
      <c r="K22" s="8" t="s">
        <v>248</v>
      </c>
      <c r="L22" t="s">
        <v>91</v>
      </c>
      <c r="M22">
        <v>13900</v>
      </c>
      <c r="N22" t="s">
        <v>257</v>
      </c>
      <c r="O22">
        <f>+M22-1355.65-259.47-259.47</f>
        <v>12025.410000000002</v>
      </c>
      <c r="P22" t="s">
        <v>257</v>
      </c>
      <c r="Q22">
        <v>1</v>
      </c>
      <c r="R22">
        <v>1</v>
      </c>
      <c r="S22">
        <v>1</v>
      </c>
      <c r="T22">
        <v>1</v>
      </c>
      <c r="U22" s="15">
        <v>15</v>
      </c>
      <c r="V22" s="15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262</v>
      </c>
      <c r="AE22" s="3">
        <f t="shared" si="0"/>
        <v>46022</v>
      </c>
      <c r="AF22" s="15" t="s">
        <v>340</v>
      </c>
    </row>
    <row r="23" spans="1:32">
      <c r="A23">
        <v>2025</v>
      </c>
      <c r="B23" s="3">
        <f t="shared" si="2"/>
        <v>45931</v>
      </c>
      <c r="C23" s="3">
        <f t="shared" si="1"/>
        <v>46022</v>
      </c>
      <c r="D23" t="s">
        <v>88</v>
      </c>
      <c r="E23" t="s">
        <v>214</v>
      </c>
      <c r="F23" s="6" t="s">
        <v>283</v>
      </c>
      <c r="G23" s="6" t="s">
        <v>282</v>
      </c>
      <c r="H23" s="7" t="s">
        <v>233</v>
      </c>
      <c r="I23" s="12" t="s">
        <v>249</v>
      </c>
      <c r="J23" s="8" t="s">
        <v>250</v>
      </c>
      <c r="K23" s="8" t="s">
        <v>242</v>
      </c>
      <c r="L23" t="s">
        <v>92</v>
      </c>
      <c r="M23">
        <v>13900</v>
      </c>
      <c r="N23" t="s">
        <v>257</v>
      </c>
      <c r="O23">
        <f>+M23-1355.65-259.47-259.47</f>
        <v>12025.410000000002</v>
      </c>
      <c r="P23" t="s">
        <v>257</v>
      </c>
      <c r="Q23">
        <v>1</v>
      </c>
      <c r="R23">
        <v>1</v>
      </c>
      <c r="S23">
        <v>1</v>
      </c>
      <c r="T23">
        <v>1</v>
      </c>
      <c r="U23" s="15">
        <v>16</v>
      </c>
      <c r="V23" s="15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262</v>
      </c>
      <c r="AE23" s="3">
        <f t="shared" si="0"/>
        <v>46022</v>
      </c>
      <c r="AF23" s="15" t="s">
        <v>340</v>
      </c>
    </row>
    <row r="24" spans="1:32">
      <c r="A24">
        <v>2025</v>
      </c>
      <c r="B24" s="3">
        <f t="shared" si="2"/>
        <v>45931</v>
      </c>
      <c r="C24" s="3">
        <f t="shared" si="1"/>
        <v>46022</v>
      </c>
      <c r="D24" t="s">
        <v>88</v>
      </c>
      <c r="E24" t="s">
        <v>309</v>
      </c>
      <c r="F24" s="6" t="s">
        <v>313</v>
      </c>
      <c r="G24" s="6" t="s">
        <v>313</v>
      </c>
      <c r="H24" s="7" t="s">
        <v>233</v>
      </c>
      <c r="I24" s="12" t="s">
        <v>285</v>
      </c>
      <c r="J24" s="8" t="s">
        <v>286</v>
      </c>
      <c r="K24" s="8" t="s">
        <v>239</v>
      </c>
      <c r="L24" t="s">
        <v>91</v>
      </c>
      <c r="M24">
        <v>25700</v>
      </c>
      <c r="N24" t="s">
        <v>257</v>
      </c>
      <c r="O24">
        <f>+M24-3821.51-479.73-479.73</f>
        <v>20919.03</v>
      </c>
      <c r="P24" t="s">
        <v>257</v>
      </c>
      <c r="Q24">
        <v>1</v>
      </c>
      <c r="R24">
        <v>1</v>
      </c>
      <c r="S24">
        <v>1</v>
      </c>
      <c r="T24">
        <v>1</v>
      </c>
      <c r="U24" s="15">
        <v>17</v>
      </c>
      <c r="V24" s="15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262</v>
      </c>
      <c r="AE24" s="3">
        <f t="shared" si="0"/>
        <v>46022</v>
      </c>
      <c r="AF24" s="15" t="s">
        <v>340</v>
      </c>
    </row>
    <row r="25" spans="1:32">
      <c r="A25">
        <v>2025</v>
      </c>
      <c r="B25" s="3">
        <f t="shared" si="2"/>
        <v>45931</v>
      </c>
      <c r="C25" s="3">
        <f t="shared" si="1"/>
        <v>46022</v>
      </c>
      <c r="D25" t="s">
        <v>88</v>
      </c>
      <c r="E25" t="s">
        <v>225</v>
      </c>
      <c r="F25" t="s">
        <v>226</v>
      </c>
      <c r="G25" t="s">
        <v>225</v>
      </c>
      <c r="H25" s="8" t="s">
        <v>233</v>
      </c>
      <c r="I25" s="14" t="s">
        <v>287</v>
      </c>
      <c r="J25" s="8" t="s">
        <v>288</v>
      </c>
      <c r="K25" s="8" t="s">
        <v>289</v>
      </c>
      <c r="L25" s="8" t="s">
        <v>91</v>
      </c>
      <c r="M25">
        <v>13000</v>
      </c>
      <c r="N25" t="s">
        <v>257</v>
      </c>
      <c r="O25">
        <f t="shared" ref="O25:O29" si="4">+M25-1194.37-242.67-242.67</f>
        <v>11320.29</v>
      </c>
      <c r="P25" t="s">
        <v>257</v>
      </c>
      <c r="Q25">
        <v>1</v>
      </c>
      <c r="R25">
        <v>1</v>
      </c>
      <c r="S25">
        <v>1</v>
      </c>
      <c r="T25">
        <v>1</v>
      </c>
      <c r="U25" s="15">
        <v>18</v>
      </c>
      <c r="V25" s="1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262</v>
      </c>
      <c r="AE25" s="3">
        <f t="shared" si="0"/>
        <v>46022</v>
      </c>
      <c r="AF25" s="15" t="s">
        <v>340</v>
      </c>
    </row>
    <row r="26" spans="1:32">
      <c r="A26">
        <v>2025</v>
      </c>
      <c r="B26" s="3">
        <f t="shared" si="2"/>
        <v>45931</v>
      </c>
      <c r="C26" s="3">
        <f t="shared" si="1"/>
        <v>46022</v>
      </c>
      <c r="D26" t="s">
        <v>88</v>
      </c>
      <c r="E26" t="s">
        <v>225</v>
      </c>
      <c r="F26" t="s">
        <v>226</v>
      </c>
      <c r="G26" t="s">
        <v>225</v>
      </c>
      <c r="H26" s="8" t="s">
        <v>233</v>
      </c>
      <c r="I26" s="14" t="s">
        <v>290</v>
      </c>
      <c r="J26" s="8" t="s">
        <v>291</v>
      </c>
      <c r="K26" s="8" t="s">
        <v>251</v>
      </c>
      <c r="L26" t="s">
        <v>91</v>
      </c>
      <c r="M26">
        <v>13000</v>
      </c>
      <c r="N26" t="s">
        <v>257</v>
      </c>
      <c r="O26">
        <f t="shared" si="4"/>
        <v>11320.29</v>
      </c>
      <c r="P26" t="s">
        <v>257</v>
      </c>
      <c r="Q26">
        <v>1</v>
      </c>
      <c r="R26">
        <v>1</v>
      </c>
      <c r="S26">
        <v>1</v>
      </c>
      <c r="T26">
        <v>1</v>
      </c>
      <c r="U26" s="15">
        <v>19</v>
      </c>
      <c r="V26" s="15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262</v>
      </c>
      <c r="AE26" s="3">
        <f t="shared" si="0"/>
        <v>46022</v>
      </c>
      <c r="AF26" s="15" t="s">
        <v>340</v>
      </c>
    </row>
    <row r="27" spans="1:32">
      <c r="A27">
        <v>2025</v>
      </c>
      <c r="B27" s="3">
        <f t="shared" si="2"/>
        <v>45931</v>
      </c>
      <c r="C27" s="3">
        <f t="shared" si="1"/>
        <v>46022</v>
      </c>
      <c r="D27" t="s">
        <v>88</v>
      </c>
      <c r="E27" s="4" t="s">
        <v>225</v>
      </c>
      <c r="F27" t="s">
        <v>226</v>
      </c>
      <c r="G27" s="4" t="s">
        <v>225</v>
      </c>
      <c r="H27" s="7" t="s">
        <v>233</v>
      </c>
      <c r="I27" s="12" t="s">
        <v>292</v>
      </c>
      <c r="J27" s="7" t="s">
        <v>293</v>
      </c>
      <c r="K27" s="7" t="s">
        <v>294</v>
      </c>
      <c r="L27" s="7" t="s">
        <v>91</v>
      </c>
      <c r="M27">
        <v>13000</v>
      </c>
      <c r="N27" s="4" t="s">
        <v>257</v>
      </c>
      <c r="O27">
        <f t="shared" si="4"/>
        <v>11320.29</v>
      </c>
      <c r="P27" s="4" t="s">
        <v>257</v>
      </c>
      <c r="Q27">
        <v>1</v>
      </c>
      <c r="R27">
        <v>1</v>
      </c>
      <c r="S27">
        <v>1</v>
      </c>
      <c r="T27">
        <v>1</v>
      </c>
      <c r="U27" s="15">
        <v>20</v>
      </c>
      <c r="V27" s="15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4" t="s">
        <v>262</v>
      </c>
      <c r="AE27" s="3">
        <f t="shared" si="0"/>
        <v>46022</v>
      </c>
      <c r="AF27" s="15" t="s">
        <v>340</v>
      </c>
    </row>
    <row r="28" spans="1:32">
      <c r="A28">
        <v>2025</v>
      </c>
      <c r="B28" s="3">
        <f t="shared" si="2"/>
        <v>45931</v>
      </c>
      <c r="C28" s="3">
        <f t="shared" si="1"/>
        <v>46022</v>
      </c>
      <c r="D28" t="s">
        <v>88</v>
      </c>
      <c r="E28" s="4" t="s">
        <v>225</v>
      </c>
      <c r="F28" t="s">
        <v>226</v>
      </c>
      <c r="G28" s="4" t="s">
        <v>225</v>
      </c>
      <c r="H28" s="7" t="s">
        <v>233</v>
      </c>
      <c r="I28" s="12" t="s">
        <v>295</v>
      </c>
      <c r="J28" s="7" t="s">
        <v>241</v>
      </c>
      <c r="K28" s="7" t="s">
        <v>237</v>
      </c>
      <c r="L28" s="7" t="s">
        <v>92</v>
      </c>
      <c r="M28">
        <v>13000</v>
      </c>
      <c r="N28" s="4" t="s">
        <v>257</v>
      </c>
      <c r="O28">
        <f t="shared" si="4"/>
        <v>11320.29</v>
      </c>
      <c r="P28" s="4" t="s">
        <v>257</v>
      </c>
      <c r="Q28">
        <v>1</v>
      </c>
      <c r="R28">
        <v>1</v>
      </c>
      <c r="S28">
        <v>1</v>
      </c>
      <c r="T28">
        <v>1</v>
      </c>
      <c r="U28" s="15">
        <v>21</v>
      </c>
      <c r="V28" s="15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4" t="s">
        <v>262</v>
      </c>
      <c r="AE28" s="3">
        <f t="shared" si="0"/>
        <v>46022</v>
      </c>
      <c r="AF28" s="15" t="s">
        <v>340</v>
      </c>
    </row>
    <row r="29" spans="1:32">
      <c r="A29">
        <v>2025</v>
      </c>
      <c r="B29" s="3">
        <f t="shared" si="2"/>
        <v>45931</v>
      </c>
      <c r="C29" s="3">
        <f t="shared" si="1"/>
        <v>46022</v>
      </c>
      <c r="D29" t="s">
        <v>88</v>
      </c>
      <c r="E29" t="s">
        <v>225</v>
      </c>
      <c r="F29" t="s">
        <v>226</v>
      </c>
      <c r="G29" t="s">
        <v>225</v>
      </c>
      <c r="H29" s="8" t="s">
        <v>233</v>
      </c>
      <c r="I29" s="14" t="s">
        <v>315</v>
      </c>
      <c r="J29" s="8" t="s">
        <v>281</v>
      </c>
      <c r="K29" s="8" t="s">
        <v>316</v>
      </c>
      <c r="L29" t="s">
        <v>92</v>
      </c>
      <c r="M29">
        <v>13000</v>
      </c>
      <c r="N29" t="s">
        <v>257</v>
      </c>
      <c r="O29">
        <f t="shared" si="4"/>
        <v>11320.29</v>
      </c>
      <c r="P29" t="s">
        <v>257</v>
      </c>
      <c r="Q29">
        <v>1</v>
      </c>
      <c r="R29">
        <v>1</v>
      </c>
      <c r="S29">
        <v>1</v>
      </c>
      <c r="T29">
        <v>1</v>
      </c>
      <c r="U29" s="15">
        <v>22</v>
      </c>
      <c r="V29" s="15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262</v>
      </c>
      <c r="AE29" s="3">
        <f t="shared" si="0"/>
        <v>46022</v>
      </c>
      <c r="AF29" s="15" t="s">
        <v>340</v>
      </c>
    </row>
    <row r="30" spans="1:32">
      <c r="A30">
        <v>2025</v>
      </c>
      <c r="B30" s="3">
        <f t="shared" si="2"/>
        <v>45931</v>
      </c>
      <c r="C30" s="3">
        <f t="shared" si="1"/>
        <v>46022</v>
      </c>
      <c r="D30" t="s">
        <v>88</v>
      </c>
      <c r="E30" s="4" t="s">
        <v>218</v>
      </c>
      <c r="F30" s="4" t="s">
        <v>227</v>
      </c>
      <c r="G30" s="4" t="s">
        <v>227</v>
      </c>
      <c r="H30" s="7" t="s">
        <v>234</v>
      </c>
      <c r="I30" s="12" t="s">
        <v>328</v>
      </c>
      <c r="J30" s="7" t="s">
        <v>314</v>
      </c>
      <c r="K30" s="7" t="s">
        <v>246</v>
      </c>
      <c r="L30" s="7" t="s">
        <v>91</v>
      </c>
      <c r="M30" s="4">
        <v>17500</v>
      </c>
      <c r="N30" s="4" t="s">
        <v>257</v>
      </c>
      <c r="O30">
        <v>14473.67</v>
      </c>
      <c r="P30" s="4" t="s">
        <v>257</v>
      </c>
      <c r="Q30">
        <v>1</v>
      </c>
      <c r="R30">
        <v>1</v>
      </c>
      <c r="S30">
        <v>1</v>
      </c>
      <c r="T30">
        <v>1</v>
      </c>
      <c r="U30" s="15">
        <v>23</v>
      </c>
      <c r="V30" s="15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4" t="s">
        <v>262</v>
      </c>
      <c r="AE30" s="3">
        <f t="shared" si="0"/>
        <v>46022</v>
      </c>
      <c r="AF30" s="15" t="s">
        <v>340</v>
      </c>
    </row>
    <row r="31" spans="1:32">
      <c r="A31">
        <v>2025</v>
      </c>
      <c r="B31" s="3">
        <f t="shared" si="2"/>
        <v>45931</v>
      </c>
      <c r="C31" s="3">
        <f t="shared" si="1"/>
        <v>46022</v>
      </c>
      <c r="D31" t="s">
        <v>88</v>
      </c>
      <c r="E31" t="s">
        <v>228</v>
      </c>
      <c r="F31" t="s">
        <v>229</v>
      </c>
      <c r="G31" t="s">
        <v>229</v>
      </c>
      <c r="H31" s="7" t="s">
        <v>234</v>
      </c>
      <c r="I31" s="12" t="s">
        <v>252</v>
      </c>
      <c r="J31" s="7" t="s">
        <v>253</v>
      </c>
      <c r="K31" s="7" t="s">
        <v>254</v>
      </c>
      <c r="L31" s="7" t="s">
        <v>91</v>
      </c>
      <c r="M31">
        <v>13000</v>
      </c>
      <c r="N31" t="s">
        <v>257</v>
      </c>
      <c r="O31">
        <f t="shared" ref="O31:O38" si="5">+M31-1194.37-242.67-242.67</f>
        <v>11320.29</v>
      </c>
      <c r="P31" t="s">
        <v>257</v>
      </c>
      <c r="Q31">
        <v>1</v>
      </c>
      <c r="R31">
        <v>1</v>
      </c>
      <c r="S31">
        <v>1</v>
      </c>
      <c r="T31">
        <v>1</v>
      </c>
      <c r="U31" s="15">
        <v>24</v>
      </c>
      <c r="V31" s="15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262</v>
      </c>
      <c r="AE31" s="3">
        <f t="shared" si="0"/>
        <v>46022</v>
      </c>
      <c r="AF31" s="15" t="s">
        <v>340</v>
      </c>
    </row>
    <row r="32" spans="1:32">
      <c r="A32">
        <v>2025</v>
      </c>
      <c r="B32" s="3">
        <f t="shared" si="2"/>
        <v>45931</v>
      </c>
      <c r="C32" s="3">
        <f t="shared" si="1"/>
        <v>46022</v>
      </c>
      <c r="D32" t="s">
        <v>88</v>
      </c>
      <c r="E32" s="4" t="s">
        <v>228</v>
      </c>
      <c r="F32" s="4" t="s">
        <v>229</v>
      </c>
      <c r="G32" s="4" t="s">
        <v>229</v>
      </c>
      <c r="H32" s="7" t="s">
        <v>234</v>
      </c>
      <c r="I32" s="12" t="s">
        <v>296</v>
      </c>
      <c r="J32" s="7" t="s">
        <v>297</v>
      </c>
      <c r="K32" s="7" t="s">
        <v>298</v>
      </c>
      <c r="L32" s="7" t="s">
        <v>92</v>
      </c>
      <c r="M32">
        <v>13000</v>
      </c>
      <c r="N32" s="4" t="s">
        <v>257</v>
      </c>
      <c r="O32">
        <f t="shared" si="5"/>
        <v>11320.29</v>
      </c>
      <c r="P32" s="4" t="s">
        <v>257</v>
      </c>
      <c r="Q32">
        <v>1</v>
      </c>
      <c r="R32">
        <v>1</v>
      </c>
      <c r="S32">
        <v>1</v>
      </c>
      <c r="T32">
        <v>1</v>
      </c>
      <c r="U32" s="15">
        <v>25</v>
      </c>
      <c r="V32" s="15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4" t="s">
        <v>262</v>
      </c>
      <c r="AE32" s="3">
        <f t="shared" si="0"/>
        <v>46022</v>
      </c>
      <c r="AF32" s="15" t="s">
        <v>340</v>
      </c>
    </row>
    <row r="33" spans="1:32">
      <c r="A33">
        <v>2025</v>
      </c>
      <c r="B33" s="3">
        <f t="shared" si="2"/>
        <v>45931</v>
      </c>
      <c r="C33" s="3">
        <f t="shared" si="1"/>
        <v>46022</v>
      </c>
      <c r="D33" t="s">
        <v>88</v>
      </c>
      <c r="E33" t="s">
        <v>228</v>
      </c>
      <c r="F33" t="s">
        <v>229</v>
      </c>
      <c r="G33" t="s">
        <v>229</v>
      </c>
      <c r="H33" s="7" t="s">
        <v>234</v>
      </c>
      <c r="I33" s="12" t="s">
        <v>299</v>
      </c>
      <c r="J33" s="7" t="s">
        <v>300</v>
      </c>
      <c r="K33" s="7" t="s">
        <v>238</v>
      </c>
      <c r="L33" s="7" t="s">
        <v>91</v>
      </c>
      <c r="M33">
        <v>13000</v>
      </c>
      <c r="N33" t="s">
        <v>257</v>
      </c>
      <c r="O33">
        <f t="shared" si="5"/>
        <v>11320.29</v>
      </c>
      <c r="P33" t="s">
        <v>257</v>
      </c>
      <c r="Q33">
        <v>1</v>
      </c>
      <c r="R33">
        <v>1</v>
      </c>
      <c r="S33">
        <v>1</v>
      </c>
      <c r="T33">
        <v>1</v>
      </c>
      <c r="U33" s="15">
        <v>26</v>
      </c>
      <c r="V33" s="15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262</v>
      </c>
      <c r="AE33" s="3">
        <f t="shared" si="0"/>
        <v>46022</v>
      </c>
      <c r="AF33" s="15" t="s">
        <v>340</v>
      </c>
    </row>
    <row r="34" spans="1:32">
      <c r="A34">
        <v>2025</v>
      </c>
      <c r="B34" s="3">
        <f t="shared" si="2"/>
        <v>45931</v>
      </c>
      <c r="C34" s="3">
        <f t="shared" si="1"/>
        <v>46022</v>
      </c>
      <c r="D34" t="s">
        <v>88</v>
      </c>
      <c r="E34" t="s">
        <v>228</v>
      </c>
      <c r="F34" t="s">
        <v>229</v>
      </c>
      <c r="G34" t="s">
        <v>229</v>
      </c>
      <c r="H34" s="8" t="s">
        <v>234</v>
      </c>
      <c r="I34" s="14" t="s">
        <v>301</v>
      </c>
      <c r="J34" s="8" t="s">
        <v>246</v>
      </c>
      <c r="K34" s="8" t="s">
        <v>302</v>
      </c>
      <c r="L34" s="8" t="s">
        <v>91</v>
      </c>
      <c r="M34">
        <v>13000</v>
      </c>
      <c r="N34" t="s">
        <v>257</v>
      </c>
      <c r="O34">
        <f t="shared" si="5"/>
        <v>11320.29</v>
      </c>
      <c r="P34" t="s">
        <v>257</v>
      </c>
      <c r="Q34">
        <v>1</v>
      </c>
      <c r="R34">
        <v>1</v>
      </c>
      <c r="S34">
        <v>1</v>
      </c>
      <c r="T34">
        <v>1</v>
      </c>
      <c r="U34" s="15">
        <v>27</v>
      </c>
      <c r="V34" s="15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262</v>
      </c>
      <c r="AE34" s="3">
        <f t="shared" si="0"/>
        <v>46022</v>
      </c>
      <c r="AF34" s="15" t="s">
        <v>340</v>
      </c>
    </row>
    <row r="35" spans="1:32">
      <c r="A35">
        <v>2025</v>
      </c>
      <c r="B35" s="3">
        <f t="shared" si="2"/>
        <v>45931</v>
      </c>
      <c r="C35" s="3">
        <f t="shared" si="1"/>
        <v>46022</v>
      </c>
      <c r="D35" t="s">
        <v>88</v>
      </c>
      <c r="E35" t="s">
        <v>228</v>
      </c>
      <c r="F35" t="s">
        <v>229</v>
      </c>
      <c r="G35" t="s">
        <v>229</v>
      </c>
      <c r="H35" s="8" t="s">
        <v>234</v>
      </c>
      <c r="I35" s="14" t="s">
        <v>317</v>
      </c>
      <c r="J35" s="8" t="s">
        <v>242</v>
      </c>
      <c r="K35" s="8" t="s">
        <v>247</v>
      </c>
      <c r="L35" s="8" t="s">
        <v>91</v>
      </c>
      <c r="M35">
        <v>13000</v>
      </c>
      <c r="N35" t="s">
        <v>257</v>
      </c>
      <c r="O35">
        <f t="shared" si="5"/>
        <v>11320.29</v>
      </c>
      <c r="P35" t="s">
        <v>257</v>
      </c>
      <c r="Q35">
        <v>1</v>
      </c>
      <c r="R35">
        <v>1</v>
      </c>
      <c r="S35">
        <v>1</v>
      </c>
      <c r="T35">
        <v>1</v>
      </c>
      <c r="U35" s="15">
        <v>28</v>
      </c>
      <c r="V35" s="1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262</v>
      </c>
      <c r="AE35" s="3">
        <f t="shared" si="0"/>
        <v>46022</v>
      </c>
      <c r="AF35" s="15" t="s">
        <v>340</v>
      </c>
    </row>
    <row r="36" spans="1:32">
      <c r="A36">
        <v>2025</v>
      </c>
      <c r="B36" s="3">
        <f t="shared" si="2"/>
        <v>45931</v>
      </c>
      <c r="C36" s="3">
        <f t="shared" si="1"/>
        <v>46022</v>
      </c>
      <c r="D36" t="s">
        <v>88</v>
      </c>
      <c r="E36" t="s">
        <v>228</v>
      </c>
      <c r="F36" t="s">
        <v>229</v>
      </c>
      <c r="G36" t="s">
        <v>229</v>
      </c>
      <c r="H36" s="8" t="s">
        <v>234</v>
      </c>
      <c r="I36" s="14" t="s">
        <v>329</v>
      </c>
      <c r="J36" s="8" t="s">
        <v>305</v>
      </c>
      <c r="K36" s="8" t="s">
        <v>247</v>
      </c>
      <c r="L36" s="8" t="s">
        <v>91</v>
      </c>
      <c r="M36">
        <v>13000</v>
      </c>
      <c r="N36" t="s">
        <v>257</v>
      </c>
      <c r="O36">
        <f t="shared" ref="O36" si="6">+M36-1194.37-242.67-242.67</f>
        <v>11320.29</v>
      </c>
      <c r="P36" t="s">
        <v>257</v>
      </c>
      <c r="Q36">
        <v>1</v>
      </c>
      <c r="R36">
        <v>1</v>
      </c>
      <c r="S36">
        <v>1</v>
      </c>
      <c r="T36">
        <v>1</v>
      </c>
      <c r="U36" s="15">
        <v>29</v>
      </c>
      <c r="V36" s="15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262</v>
      </c>
      <c r="AE36" s="3">
        <f t="shared" si="0"/>
        <v>46022</v>
      </c>
      <c r="AF36" s="15" t="s">
        <v>340</v>
      </c>
    </row>
    <row r="37" spans="1:32">
      <c r="A37">
        <v>2025</v>
      </c>
      <c r="B37" s="3">
        <f t="shared" si="2"/>
        <v>45931</v>
      </c>
      <c r="C37" s="3">
        <f t="shared" si="1"/>
        <v>46022</v>
      </c>
      <c r="D37" t="s">
        <v>88</v>
      </c>
      <c r="E37" t="s">
        <v>228</v>
      </c>
      <c r="F37" t="s">
        <v>229</v>
      </c>
      <c r="G37" t="s">
        <v>229</v>
      </c>
      <c r="H37" s="8" t="s">
        <v>234</v>
      </c>
      <c r="I37" s="8" t="s">
        <v>318</v>
      </c>
      <c r="J37" s="8" t="s">
        <v>319</v>
      </c>
      <c r="K37" s="8" t="s">
        <v>320</v>
      </c>
      <c r="L37" s="8" t="s">
        <v>91</v>
      </c>
      <c r="M37">
        <v>13000</v>
      </c>
      <c r="N37" t="s">
        <v>257</v>
      </c>
      <c r="O37">
        <f t="shared" si="5"/>
        <v>11320.29</v>
      </c>
      <c r="P37" t="s">
        <v>257</v>
      </c>
      <c r="Q37">
        <v>1</v>
      </c>
      <c r="R37">
        <v>1</v>
      </c>
      <c r="S37">
        <v>1</v>
      </c>
      <c r="T37">
        <v>1</v>
      </c>
      <c r="U37" s="15">
        <v>30</v>
      </c>
      <c r="V37" s="15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262</v>
      </c>
      <c r="AE37" s="3">
        <f t="shared" si="0"/>
        <v>46022</v>
      </c>
      <c r="AF37" s="15" t="s">
        <v>340</v>
      </c>
    </row>
    <row r="38" spans="1:32">
      <c r="A38">
        <v>2025</v>
      </c>
      <c r="B38" s="3">
        <f t="shared" si="2"/>
        <v>45931</v>
      </c>
      <c r="C38" s="3">
        <f t="shared" si="1"/>
        <v>46022</v>
      </c>
      <c r="D38" t="s">
        <v>88</v>
      </c>
      <c r="E38" t="s">
        <v>228</v>
      </c>
      <c r="F38" t="s">
        <v>229</v>
      </c>
      <c r="G38" t="s">
        <v>229</v>
      </c>
      <c r="H38" s="8" t="s">
        <v>234</v>
      </c>
      <c r="I38" s="14" t="s">
        <v>329</v>
      </c>
      <c r="J38" s="8" t="s">
        <v>237</v>
      </c>
      <c r="K38" s="8" t="s">
        <v>330</v>
      </c>
      <c r="L38" s="8" t="s">
        <v>91</v>
      </c>
      <c r="M38">
        <v>13000</v>
      </c>
      <c r="N38" t="s">
        <v>257</v>
      </c>
      <c r="O38">
        <f t="shared" si="5"/>
        <v>11320.29</v>
      </c>
      <c r="P38" t="s">
        <v>257</v>
      </c>
      <c r="Q38">
        <v>1</v>
      </c>
      <c r="R38">
        <v>1</v>
      </c>
      <c r="S38">
        <v>1</v>
      </c>
      <c r="T38">
        <v>1</v>
      </c>
      <c r="U38" s="15">
        <v>31</v>
      </c>
      <c r="V38" s="15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262</v>
      </c>
      <c r="AE38" s="3">
        <f t="shared" si="0"/>
        <v>46022</v>
      </c>
      <c r="AF38" s="15" t="s">
        <v>340</v>
      </c>
    </row>
    <row r="39" spans="1:32">
      <c r="A39">
        <v>2025</v>
      </c>
      <c r="B39" s="3">
        <f t="shared" si="2"/>
        <v>45931</v>
      </c>
      <c r="C39" s="3">
        <f t="shared" si="1"/>
        <v>46022</v>
      </c>
      <c r="D39" t="s">
        <v>88</v>
      </c>
      <c r="E39" t="s">
        <v>228</v>
      </c>
      <c r="F39" t="s">
        <v>229</v>
      </c>
      <c r="G39" t="s">
        <v>229</v>
      </c>
      <c r="H39" s="8" t="s">
        <v>234</v>
      </c>
      <c r="I39" s="8" t="s">
        <v>331</v>
      </c>
      <c r="J39" s="8" t="s">
        <v>332</v>
      </c>
      <c r="K39" s="8" t="s">
        <v>281</v>
      </c>
      <c r="L39" s="8" t="s">
        <v>92</v>
      </c>
      <c r="M39">
        <v>13000</v>
      </c>
      <c r="N39" t="s">
        <v>257</v>
      </c>
      <c r="O39">
        <f t="shared" ref="O39:O40" si="7">+M39-1194.37-242.67-242.67</f>
        <v>11320.29</v>
      </c>
      <c r="P39" t="s">
        <v>257</v>
      </c>
      <c r="Q39">
        <v>1</v>
      </c>
      <c r="R39">
        <v>1</v>
      </c>
      <c r="S39">
        <v>1</v>
      </c>
      <c r="T39">
        <v>1</v>
      </c>
      <c r="U39" s="15">
        <v>32</v>
      </c>
      <c r="V39" s="15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262</v>
      </c>
      <c r="AE39" s="3">
        <f t="shared" si="0"/>
        <v>46022</v>
      </c>
      <c r="AF39" s="15" t="s">
        <v>340</v>
      </c>
    </row>
    <row r="40" spans="1:32">
      <c r="A40">
        <v>2025</v>
      </c>
      <c r="B40" s="3">
        <f t="shared" si="2"/>
        <v>45931</v>
      </c>
      <c r="C40" s="3">
        <f t="shared" si="1"/>
        <v>46022</v>
      </c>
      <c r="D40" t="s">
        <v>88</v>
      </c>
      <c r="E40" t="s">
        <v>228</v>
      </c>
      <c r="F40" t="s">
        <v>229</v>
      </c>
      <c r="G40" t="s">
        <v>229</v>
      </c>
      <c r="H40" s="8" t="s">
        <v>234</v>
      </c>
      <c r="I40" s="8" t="s">
        <v>333</v>
      </c>
      <c r="J40" s="8" t="s">
        <v>334</v>
      </c>
      <c r="K40" s="8" t="s">
        <v>335</v>
      </c>
      <c r="L40" s="8" t="s">
        <v>91</v>
      </c>
      <c r="M40">
        <v>13000</v>
      </c>
      <c r="N40" t="s">
        <v>257</v>
      </c>
      <c r="O40">
        <f t="shared" si="7"/>
        <v>11320.29</v>
      </c>
      <c r="P40" t="s">
        <v>257</v>
      </c>
      <c r="Q40">
        <v>1</v>
      </c>
      <c r="R40">
        <v>1</v>
      </c>
      <c r="S40">
        <v>1</v>
      </c>
      <c r="T40">
        <v>1</v>
      </c>
      <c r="U40" s="15">
        <v>33</v>
      </c>
      <c r="V40" s="15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262</v>
      </c>
      <c r="AE40" s="3">
        <f t="shared" si="0"/>
        <v>46022</v>
      </c>
      <c r="AF40" s="15" t="s">
        <v>340</v>
      </c>
    </row>
    <row r="41" spans="1:32">
      <c r="A41">
        <v>2025</v>
      </c>
      <c r="B41" s="3">
        <f t="shared" si="2"/>
        <v>45931</v>
      </c>
      <c r="C41" s="3">
        <f t="shared" si="1"/>
        <v>46022</v>
      </c>
      <c r="D41" t="s">
        <v>88</v>
      </c>
      <c r="E41" t="s">
        <v>336</v>
      </c>
      <c r="F41" t="s">
        <v>337</v>
      </c>
      <c r="G41" t="s">
        <v>229</v>
      </c>
      <c r="H41" s="8" t="s">
        <v>234</v>
      </c>
      <c r="I41" s="8" t="s">
        <v>338</v>
      </c>
      <c r="J41" s="8" t="s">
        <v>241</v>
      </c>
      <c r="K41" s="8" t="s">
        <v>339</v>
      </c>
      <c r="L41" s="8" t="s">
        <v>91</v>
      </c>
      <c r="M41">
        <v>13000</v>
      </c>
      <c r="N41" t="s">
        <v>257</v>
      </c>
      <c r="O41">
        <f t="shared" ref="O41" si="8">+M41-1194.37-242.67-242.67</f>
        <v>11320.29</v>
      </c>
      <c r="P41" t="s">
        <v>257</v>
      </c>
      <c r="Q41">
        <v>1</v>
      </c>
      <c r="R41">
        <v>1</v>
      </c>
      <c r="S41">
        <v>1</v>
      </c>
      <c r="T41">
        <v>1</v>
      </c>
      <c r="U41" s="15">
        <v>34</v>
      </c>
      <c r="V41" s="15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262</v>
      </c>
      <c r="AE41" s="3">
        <f t="shared" si="0"/>
        <v>46022</v>
      </c>
      <c r="AF41" s="15" t="s">
        <v>340</v>
      </c>
    </row>
    <row r="42" spans="1:32" s="15" customFormat="1">
      <c r="A42" s="15">
        <v>2025</v>
      </c>
      <c r="B42" s="3">
        <f t="shared" si="2"/>
        <v>45931</v>
      </c>
      <c r="C42" s="3">
        <f t="shared" si="1"/>
        <v>46022</v>
      </c>
      <c r="D42" s="15" t="s">
        <v>88</v>
      </c>
      <c r="E42" s="15" t="s">
        <v>228</v>
      </c>
      <c r="F42" s="15" t="s">
        <v>229</v>
      </c>
      <c r="G42" s="15" t="s">
        <v>229</v>
      </c>
      <c r="H42" s="8" t="s">
        <v>234</v>
      </c>
      <c r="I42" s="8" t="s">
        <v>341</v>
      </c>
      <c r="J42" s="8" t="s">
        <v>342</v>
      </c>
      <c r="K42" s="8" t="s">
        <v>343</v>
      </c>
      <c r="L42" s="8" t="s">
        <v>91</v>
      </c>
      <c r="M42" s="15">
        <v>13000</v>
      </c>
      <c r="N42" s="15" t="s">
        <v>257</v>
      </c>
      <c r="O42" s="15">
        <f t="shared" ref="O42" si="9">+M42-1194.37-242.67-242.67</f>
        <v>11320.29</v>
      </c>
      <c r="P42" s="15" t="s">
        <v>257</v>
      </c>
      <c r="Q42" s="15">
        <v>1</v>
      </c>
      <c r="R42" s="15">
        <v>1</v>
      </c>
      <c r="S42" s="15">
        <v>1</v>
      </c>
      <c r="T42" s="15">
        <v>1</v>
      </c>
      <c r="U42" s="15">
        <v>35</v>
      </c>
      <c r="V42" s="15">
        <v>35</v>
      </c>
      <c r="W42" s="15">
        <v>1</v>
      </c>
      <c r="X42" s="15">
        <v>1</v>
      </c>
      <c r="Y42" s="15">
        <v>1</v>
      </c>
      <c r="Z42" s="15">
        <v>1</v>
      </c>
      <c r="AA42" s="15">
        <v>1</v>
      </c>
      <c r="AB42" s="15">
        <v>1</v>
      </c>
      <c r="AC42" s="15">
        <v>1</v>
      </c>
      <c r="AD42" s="15" t="s">
        <v>262</v>
      </c>
      <c r="AE42" s="3">
        <f t="shared" si="0"/>
        <v>46022</v>
      </c>
      <c r="AF42" s="15" t="s">
        <v>340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3" sqref="F4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1" sqref="J41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K43" sqref="K4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3" sqref="J4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18" sqref="F18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M25" sqref="M2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41" sqref="E41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41" sqref="G41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E10" sqref="E10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42" sqref="C42:C4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E43" sqref="E4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8"/>
  <sheetViews>
    <sheetView topLeftCell="A36" workbookViewId="0">
      <selection activeCell="I49" sqref="I49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4.85546875" customWidth="1"/>
    <col min="4" max="4" width="12.85546875" customWidth="1"/>
    <col min="5" max="5" width="22.28515625" customWidth="1"/>
    <col min="6" max="6" width="19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0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258</v>
      </c>
      <c r="C4">
        <f>+'Reporte de Formatos'!M8*2</f>
        <v>72000</v>
      </c>
      <c r="D4">
        <f>+C4-15381.52</f>
        <v>56618.479999999996</v>
      </c>
      <c r="E4" t="s">
        <v>259</v>
      </c>
      <c r="F4" t="s">
        <v>260</v>
      </c>
    </row>
    <row r="5" spans="1:6">
      <c r="A5">
        <v>2</v>
      </c>
      <c r="B5" t="s">
        <v>258</v>
      </c>
      <c r="C5">
        <f>+'Reporte de Formatos'!M9*2</f>
        <v>27800</v>
      </c>
      <c r="D5">
        <f>+C5-3782.01</f>
        <v>24017.989999999998</v>
      </c>
      <c r="E5" t="s">
        <v>259</v>
      </c>
      <c r="F5" t="s">
        <v>260</v>
      </c>
    </row>
    <row r="6" spans="1:6">
      <c r="A6" s="15">
        <v>3</v>
      </c>
      <c r="B6" t="s">
        <v>258</v>
      </c>
      <c r="C6">
        <f>+'Reporte de Formatos'!M10*2</f>
        <v>39000</v>
      </c>
      <c r="D6">
        <f>+C6-6292.67</f>
        <v>32707.33</v>
      </c>
      <c r="E6" t="s">
        <v>259</v>
      </c>
      <c r="F6" t="s">
        <v>260</v>
      </c>
    </row>
    <row r="7" spans="1:6">
      <c r="A7" s="15">
        <v>4</v>
      </c>
      <c r="B7" t="s">
        <v>258</v>
      </c>
      <c r="C7">
        <f>+'Reporte de Formatos'!M11*2</f>
        <v>39000</v>
      </c>
      <c r="D7">
        <f>+C7-6292.67</f>
        <v>32707.33</v>
      </c>
      <c r="E7" t="s">
        <v>259</v>
      </c>
      <c r="F7" t="s">
        <v>260</v>
      </c>
    </row>
    <row r="8" spans="1:6">
      <c r="A8" s="15">
        <v>5</v>
      </c>
      <c r="B8" t="s">
        <v>258</v>
      </c>
      <c r="C8">
        <f>+'Reporte de Formatos'!M12*2</f>
        <v>35000</v>
      </c>
      <c r="D8">
        <f>+C8-5351.87</f>
        <v>29648.13</v>
      </c>
      <c r="E8" t="s">
        <v>259</v>
      </c>
      <c r="F8" t="s">
        <v>260</v>
      </c>
    </row>
    <row r="9" spans="1:6">
      <c r="A9" s="15">
        <v>6</v>
      </c>
      <c r="B9" t="s">
        <v>258</v>
      </c>
      <c r="C9">
        <f>+'Reporte de Formatos'!M13*2</f>
        <v>35000</v>
      </c>
      <c r="D9">
        <f>+C9-5351.87</f>
        <v>29648.13</v>
      </c>
      <c r="E9" t="s">
        <v>259</v>
      </c>
      <c r="F9" t="s">
        <v>260</v>
      </c>
    </row>
    <row r="10" spans="1:6">
      <c r="A10" s="15">
        <v>7</v>
      </c>
      <c r="B10" t="s">
        <v>258</v>
      </c>
      <c r="C10">
        <f>+'Reporte de Formatos'!M14*2</f>
        <v>26000</v>
      </c>
      <c r="D10">
        <f>+C10-3397.53</f>
        <v>22602.47</v>
      </c>
      <c r="E10" t="s">
        <v>259</v>
      </c>
      <c r="F10" t="s">
        <v>260</v>
      </c>
    </row>
    <row r="11" spans="1:6">
      <c r="A11" s="15">
        <v>8</v>
      </c>
      <c r="B11" t="s">
        <v>258</v>
      </c>
      <c r="C11">
        <f>+'Reporte de Formatos'!M15*2</f>
        <v>26000</v>
      </c>
      <c r="D11">
        <f t="shared" ref="D11:D14" si="0">+C11-3397.53</f>
        <v>22602.47</v>
      </c>
      <c r="E11" t="s">
        <v>259</v>
      </c>
      <c r="F11" t="s">
        <v>260</v>
      </c>
    </row>
    <row r="12" spans="1:6">
      <c r="A12" s="15">
        <v>9</v>
      </c>
      <c r="B12" t="s">
        <v>258</v>
      </c>
      <c r="C12">
        <f>+'Reporte de Formatos'!M16*2</f>
        <v>26000</v>
      </c>
      <c r="D12">
        <f t="shared" si="0"/>
        <v>22602.47</v>
      </c>
      <c r="E12" t="s">
        <v>259</v>
      </c>
      <c r="F12" t="s">
        <v>260</v>
      </c>
    </row>
    <row r="13" spans="1:6">
      <c r="A13" s="15">
        <v>10</v>
      </c>
      <c r="B13" t="s">
        <v>258</v>
      </c>
      <c r="C13">
        <f>+'Reporte de Formatos'!M17*2</f>
        <v>26000</v>
      </c>
      <c r="D13">
        <f t="shared" si="0"/>
        <v>22602.47</v>
      </c>
      <c r="E13" t="s">
        <v>259</v>
      </c>
      <c r="F13" t="s">
        <v>260</v>
      </c>
    </row>
    <row r="14" spans="1:6">
      <c r="A14" s="15">
        <v>11</v>
      </c>
      <c r="B14" t="s">
        <v>258</v>
      </c>
      <c r="C14">
        <f>+'Reporte de Formatos'!M18*2</f>
        <v>26000</v>
      </c>
      <c r="D14">
        <f t="shared" si="0"/>
        <v>22602.47</v>
      </c>
      <c r="E14" t="s">
        <v>259</v>
      </c>
      <c r="F14" t="s">
        <v>260</v>
      </c>
    </row>
    <row r="15" spans="1:6">
      <c r="A15" s="15">
        <v>12</v>
      </c>
      <c r="B15" t="s">
        <v>258</v>
      </c>
      <c r="C15">
        <f>+'Reporte de Formatos'!M19*2</f>
        <v>51400</v>
      </c>
      <c r="D15">
        <f>+C15-9209.15</f>
        <v>42190.85</v>
      </c>
      <c r="E15" t="s">
        <v>259</v>
      </c>
      <c r="F15" t="s">
        <v>260</v>
      </c>
    </row>
    <row r="16" spans="1:6">
      <c r="A16" s="15">
        <v>13</v>
      </c>
      <c r="B16" t="s">
        <v>258</v>
      </c>
      <c r="C16">
        <f>+'Reporte de Formatos'!M20*2</f>
        <v>27800</v>
      </c>
      <c r="D16">
        <f t="shared" ref="D16:D18" si="1">+C16-3782.01</f>
        <v>24017.989999999998</v>
      </c>
      <c r="E16" t="s">
        <v>259</v>
      </c>
      <c r="F16" t="s">
        <v>260</v>
      </c>
    </row>
    <row r="17" spans="1:6">
      <c r="A17" s="15">
        <v>14</v>
      </c>
      <c r="B17" t="s">
        <v>258</v>
      </c>
      <c r="C17">
        <f>+'Reporte de Formatos'!M21*2</f>
        <v>27800</v>
      </c>
      <c r="D17">
        <f t="shared" si="1"/>
        <v>24017.989999999998</v>
      </c>
      <c r="E17" t="s">
        <v>259</v>
      </c>
      <c r="F17" t="s">
        <v>260</v>
      </c>
    </row>
    <row r="18" spans="1:6">
      <c r="A18" s="15">
        <v>15</v>
      </c>
      <c r="B18" t="s">
        <v>258</v>
      </c>
      <c r="C18">
        <f>+'Reporte de Formatos'!M22*2</f>
        <v>27800</v>
      </c>
      <c r="D18">
        <f t="shared" si="1"/>
        <v>24017.989999999998</v>
      </c>
      <c r="E18" t="s">
        <v>259</v>
      </c>
      <c r="F18" t="s">
        <v>260</v>
      </c>
    </row>
    <row r="19" spans="1:6">
      <c r="A19" s="15">
        <v>16</v>
      </c>
      <c r="B19" t="s">
        <v>258</v>
      </c>
      <c r="C19">
        <f>+'Reporte de Formatos'!M23*2</f>
        <v>27800</v>
      </c>
      <c r="D19">
        <f>+C19-9209.15</f>
        <v>18590.849999999999</v>
      </c>
      <c r="E19" t="s">
        <v>259</v>
      </c>
      <c r="F19" t="s">
        <v>260</v>
      </c>
    </row>
    <row r="20" spans="1:6">
      <c r="A20" s="15">
        <v>17</v>
      </c>
      <c r="B20" t="s">
        <v>258</v>
      </c>
      <c r="C20">
        <f>+'Reporte de Formatos'!M24*2</f>
        <v>51400</v>
      </c>
      <c r="D20">
        <f t="shared" ref="D20:D24" si="2">+C20-3397.53</f>
        <v>48002.47</v>
      </c>
      <c r="E20" t="s">
        <v>259</v>
      </c>
      <c r="F20" t="s">
        <v>260</v>
      </c>
    </row>
    <row r="21" spans="1:6">
      <c r="A21" s="15">
        <v>18</v>
      </c>
      <c r="B21" t="s">
        <v>258</v>
      </c>
      <c r="C21">
        <f>+'Reporte de Formatos'!M25*2</f>
        <v>26000</v>
      </c>
      <c r="D21">
        <f t="shared" si="2"/>
        <v>22602.47</v>
      </c>
      <c r="E21" t="s">
        <v>259</v>
      </c>
      <c r="F21" t="s">
        <v>260</v>
      </c>
    </row>
    <row r="22" spans="1:6">
      <c r="A22" s="15">
        <v>19</v>
      </c>
      <c r="B22" t="s">
        <v>258</v>
      </c>
      <c r="C22">
        <f>+'Reporte de Formatos'!M26*2</f>
        <v>26000</v>
      </c>
      <c r="D22">
        <f t="shared" si="2"/>
        <v>22602.47</v>
      </c>
      <c r="E22" t="s">
        <v>259</v>
      </c>
      <c r="F22" t="s">
        <v>260</v>
      </c>
    </row>
    <row r="23" spans="1:6">
      <c r="A23" s="15">
        <v>20</v>
      </c>
      <c r="B23" t="s">
        <v>258</v>
      </c>
      <c r="C23">
        <f>+'Reporte de Formatos'!M27*2</f>
        <v>26000</v>
      </c>
      <c r="D23">
        <f t="shared" si="2"/>
        <v>22602.47</v>
      </c>
      <c r="E23" t="s">
        <v>259</v>
      </c>
      <c r="F23" t="s">
        <v>260</v>
      </c>
    </row>
    <row r="24" spans="1:6">
      <c r="A24" s="15">
        <v>21</v>
      </c>
      <c r="B24" t="s">
        <v>258</v>
      </c>
      <c r="C24">
        <f>+'Reporte de Formatos'!M28*2</f>
        <v>26000</v>
      </c>
      <c r="D24">
        <f t="shared" si="2"/>
        <v>22602.47</v>
      </c>
      <c r="E24" t="s">
        <v>259</v>
      </c>
      <c r="F24" t="s">
        <v>260</v>
      </c>
    </row>
    <row r="25" spans="1:6">
      <c r="A25" s="15">
        <v>22</v>
      </c>
      <c r="B25" t="s">
        <v>258</v>
      </c>
      <c r="C25">
        <f>+'Reporte de Formatos'!M29*2</f>
        <v>26000</v>
      </c>
      <c r="D25">
        <f>+C25-5351.87</f>
        <v>20648.13</v>
      </c>
      <c r="E25" t="s">
        <v>259</v>
      </c>
      <c r="F25" t="s">
        <v>260</v>
      </c>
    </row>
    <row r="26" spans="1:6">
      <c r="A26" s="15">
        <v>23</v>
      </c>
      <c r="B26" t="s">
        <v>258</v>
      </c>
      <c r="C26">
        <f>+'Reporte de Formatos'!M30*2</f>
        <v>35000</v>
      </c>
      <c r="D26">
        <f t="shared" ref="D26:D32" si="3">+C26-3397.53</f>
        <v>31602.47</v>
      </c>
      <c r="E26" t="s">
        <v>259</v>
      </c>
      <c r="F26" t="s">
        <v>260</v>
      </c>
    </row>
    <row r="27" spans="1:6">
      <c r="A27" s="15">
        <v>24</v>
      </c>
      <c r="B27" t="s">
        <v>258</v>
      </c>
      <c r="C27">
        <f>+'Reporte de Formatos'!M31*2</f>
        <v>26000</v>
      </c>
      <c r="D27">
        <f t="shared" si="3"/>
        <v>22602.47</v>
      </c>
      <c r="E27" t="s">
        <v>259</v>
      </c>
      <c r="F27" t="s">
        <v>260</v>
      </c>
    </row>
    <row r="28" spans="1:6">
      <c r="A28" s="15">
        <v>25</v>
      </c>
      <c r="B28" t="s">
        <v>258</v>
      </c>
      <c r="C28">
        <f>+'Reporte de Formatos'!M32*2</f>
        <v>26000</v>
      </c>
      <c r="D28">
        <f t="shared" si="3"/>
        <v>22602.47</v>
      </c>
      <c r="E28" t="s">
        <v>259</v>
      </c>
      <c r="F28" t="s">
        <v>260</v>
      </c>
    </row>
    <row r="29" spans="1:6">
      <c r="A29" s="15">
        <v>26</v>
      </c>
      <c r="B29" t="s">
        <v>258</v>
      </c>
      <c r="C29">
        <f>+'Reporte de Formatos'!M33*2</f>
        <v>26000</v>
      </c>
      <c r="D29">
        <f t="shared" si="3"/>
        <v>22602.47</v>
      </c>
      <c r="E29" t="s">
        <v>259</v>
      </c>
      <c r="F29" t="s">
        <v>260</v>
      </c>
    </row>
    <row r="30" spans="1:6">
      <c r="A30" s="15">
        <v>27</v>
      </c>
      <c r="B30" t="s">
        <v>258</v>
      </c>
      <c r="C30">
        <f>+'Reporte de Formatos'!M34*2</f>
        <v>26000</v>
      </c>
      <c r="D30">
        <f t="shared" si="3"/>
        <v>22602.47</v>
      </c>
      <c r="E30" t="s">
        <v>259</v>
      </c>
      <c r="F30" t="s">
        <v>260</v>
      </c>
    </row>
    <row r="31" spans="1:6">
      <c r="A31" s="15">
        <v>28</v>
      </c>
      <c r="B31" t="s">
        <v>258</v>
      </c>
      <c r="C31">
        <f>+'Reporte de Formatos'!M35*2</f>
        <v>26000</v>
      </c>
      <c r="D31">
        <f t="shared" si="3"/>
        <v>22602.47</v>
      </c>
      <c r="E31" t="s">
        <v>259</v>
      </c>
      <c r="F31" t="s">
        <v>260</v>
      </c>
    </row>
    <row r="32" spans="1:6">
      <c r="A32" s="15">
        <v>29</v>
      </c>
      <c r="B32" t="s">
        <v>258</v>
      </c>
      <c r="C32">
        <f>+'Reporte de Formatos'!M36*2</f>
        <v>26000</v>
      </c>
      <c r="D32">
        <f t="shared" si="3"/>
        <v>22602.47</v>
      </c>
      <c r="E32" t="s">
        <v>259</v>
      </c>
      <c r="F32" t="s">
        <v>260</v>
      </c>
    </row>
    <row r="33" spans="1:6">
      <c r="A33" s="15">
        <v>30</v>
      </c>
      <c r="B33" t="s">
        <v>258</v>
      </c>
      <c r="C33">
        <f>+'Reporte de Formatos'!M37*2</f>
        <v>26000</v>
      </c>
      <c r="D33">
        <f t="shared" ref="D33:D34" si="4">+C33-3397.53</f>
        <v>22602.47</v>
      </c>
      <c r="E33" t="s">
        <v>259</v>
      </c>
      <c r="F33" t="s">
        <v>260</v>
      </c>
    </row>
    <row r="34" spans="1:6">
      <c r="A34" s="15">
        <v>31</v>
      </c>
      <c r="B34" t="s">
        <v>258</v>
      </c>
      <c r="C34">
        <f>+'Reporte de Formatos'!M38*2</f>
        <v>26000</v>
      </c>
      <c r="D34">
        <f t="shared" si="4"/>
        <v>22602.47</v>
      </c>
      <c r="E34" t="s">
        <v>259</v>
      </c>
      <c r="F34" t="s">
        <v>260</v>
      </c>
    </row>
    <row r="35" spans="1:6">
      <c r="A35" s="15">
        <v>32</v>
      </c>
      <c r="B35" t="s">
        <v>258</v>
      </c>
      <c r="C35">
        <f>+'Reporte de Formatos'!M39*2</f>
        <v>26000</v>
      </c>
      <c r="D35">
        <f t="shared" ref="D35:D36" si="5">+C35-3397.53</f>
        <v>22602.47</v>
      </c>
      <c r="E35" t="s">
        <v>259</v>
      </c>
      <c r="F35" t="s">
        <v>260</v>
      </c>
    </row>
    <row r="36" spans="1:6">
      <c r="A36" s="15">
        <v>33</v>
      </c>
      <c r="B36" t="s">
        <v>258</v>
      </c>
      <c r="C36">
        <f>+'Reporte de Formatos'!M40*2</f>
        <v>26000</v>
      </c>
      <c r="D36">
        <f t="shared" si="5"/>
        <v>22602.47</v>
      </c>
      <c r="E36" t="s">
        <v>259</v>
      </c>
      <c r="F36" t="s">
        <v>260</v>
      </c>
    </row>
    <row r="37" spans="1:6">
      <c r="A37" s="15">
        <v>34</v>
      </c>
      <c r="B37" t="s">
        <v>258</v>
      </c>
      <c r="C37">
        <f>+'Reporte de Formatos'!M41*2</f>
        <v>26000</v>
      </c>
      <c r="D37">
        <f t="shared" ref="D37" si="6">+C37-3397.53</f>
        <v>22602.47</v>
      </c>
      <c r="E37" t="s">
        <v>259</v>
      </c>
      <c r="F37" t="s">
        <v>260</v>
      </c>
    </row>
    <row r="38" spans="1:6">
      <c r="A38" s="15">
        <v>35</v>
      </c>
      <c r="B38" s="15" t="s">
        <v>258</v>
      </c>
      <c r="C38" s="15">
        <f>+'Reporte de Formatos'!M42*2</f>
        <v>26000</v>
      </c>
      <c r="D38" s="15">
        <f t="shared" ref="D38" si="7">+C38-3397.53</f>
        <v>22602.47</v>
      </c>
      <c r="E38" s="15" t="s">
        <v>259</v>
      </c>
      <c r="F38" s="15" t="s">
        <v>260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topLeftCell="A33" workbookViewId="0">
      <selection activeCell="A37" sqref="A37:F38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13" customWidth="1"/>
    <col min="4" max="4" width="13.42578125" customWidth="1"/>
    <col min="5" max="5" width="32.85546875" bestFit="1" customWidth="1"/>
    <col min="6" max="6" width="14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261</v>
      </c>
      <c r="C4" s="9">
        <v>14400</v>
      </c>
      <c r="D4" s="10">
        <f>+C4-1145.61</f>
        <v>13254.39</v>
      </c>
      <c r="E4" t="s">
        <v>257</v>
      </c>
      <c r="F4" t="s">
        <v>260</v>
      </c>
    </row>
    <row r="5" spans="1:6">
      <c r="A5">
        <v>2</v>
      </c>
      <c r="B5" t="s">
        <v>261</v>
      </c>
      <c r="C5" s="9">
        <v>14400</v>
      </c>
      <c r="D5" s="10">
        <f>+C5-213.81</f>
        <v>14186.19</v>
      </c>
      <c r="E5" t="s">
        <v>257</v>
      </c>
      <c r="F5" t="s">
        <v>260</v>
      </c>
    </row>
    <row r="6" spans="1:6">
      <c r="A6" s="15">
        <v>3</v>
      </c>
      <c r="B6" t="s">
        <v>261</v>
      </c>
      <c r="C6" s="9">
        <v>14400</v>
      </c>
      <c r="D6" s="10">
        <f>+C6-357.17</f>
        <v>14042.83</v>
      </c>
      <c r="E6" t="s">
        <v>257</v>
      </c>
      <c r="F6" t="s">
        <v>260</v>
      </c>
    </row>
    <row r="7" spans="1:6">
      <c r="A7" s="15">
        <v>4</v>
      </c>
      <c r="B7" t="s">
        <v>261</v>
      </c>
      <c r="C7" s="9">
        <v>14400</v>
      </c>
      <c r="D7" s="10">
        <f>+C7-357.17</f>
        <v>14042.83</v>
      </c>
      <c r="E7" t="s">
        <v>257</v>
      </c>
      <c r="F7" t="s">
        <v>260</v>
      </c>
    </row>
    <row r="8" spans="1:6">
      <c r="A8" s="15">
        <v>5</v>
      </c>
      <c r="B8" t="s">
        <v>261</v>
      </c>
      <c r="C8" s="9">
        <v>14400</v>
      </c>
      <c r="D8" s="10">
        <f>+C8-305.97</f>
        <v>14094.03</v>
      </c>
      <c r="E8" t="s">
        <v>257</v>
      </c>
      <c r="F8" t="s">
        <v>260</v>
      </c>
    </row>
    <row r="9" spans="1:6">
      <c r="A9" s="15">
        <v>6</v>
      </c>
      <c r="B9" t="s">
        <v>261</v>
      </c>
      <c r="C9" s="9">
        <v>14400</v>
      </c>
      <c r="D9" s="10">
        <f>+C9-305.97</f>
        <v>14094.03</v>
      </c>
      <c r="E9" t="s">
        <v>257</v>
      </c>
      <c r="F9" t="s">
        <v>260</v>
      </c>
    </row>
    <row r="10" spans="1:6">
      <c r="A10" s="15">
        <v>7</v>
      </c>
      <c r="B10" t="s">
        <v>261</v>
      </c>
      <c r="C10" s="9">
        <v>14400</v>
      </c>
      <c r="D10" s="10">
        <f>+C10-190.77</f>
        <v>14209.23</v>
      </c>
      <c r="E10" t="s">
        <v>257</v>
      </c>
      <c r="F10" t="s">
        <v>260</v>
      </c>
    </row>
    <row r="11" spans="1:6">
      <c r="A11" s="15">
        <v>8</v>
      </c>
      <c r="B11" t="s">
        <v>261</v>
      </c>
      <c r="C11" s="9">
        <v>14400</v>
      </c>
      <c r="D11" s="10">
        <f t="shared" ref="D11:D14" si="0">+C11-190.77</f>
        <v>14209.23</v>
      </c>
      <c r="E11" t="s">
        <v>257</v>
      </c>
      <c r="F11" t="s">
        <v>260</v>
      </c>
    </row>
    <row r="12" spans="1:6">
      <c r="A12" s="15">
        <v>9</v>
      </c>
      <c r="B12" t="s">
        <v>261</v>
      </c>
      <c r="C12" s="9">
        <v>14400</v>
      </c>
      <c r="D12" s="10">
        <f t="shared" si="0"/>
        <v>14209.23</v>
      </c>
      <c r="E12" t="s">
        <v>257</v>
      </c>
      <c r="F12" t="s">
        <v>260</v>
      </c>
    </row>
    <row r="13" spans="1:6">
      <c r="A13" s="15">
        <v>10</v>
      </c>
      <c r="B13" t="s">
        <v>261</v>
      </c>
      <c r="C13" s="9">
        <v>14400</v>
      </c>
      <c r="D13" s="10">
        <f t="shared" si="0"/>
        <v>14209.23</v>
      </c>
      <c r="E13" t="s">
        <v>257</v>
      </c>
      <c r="F13" t="s">
        <v>260</v>
      </c>
    </row>
    <row r="14" spans="1:6">
      <c r="A14" s="15">
        <v>11</v>
      </c>
      <c r="B14" t="s">
        <v>261</v>
      </c>
      <c r="C14" s="9">
        <v>14400</v>
      </c>
      <c r="D14" s="10">
        <f t="shared" si="0"/>
        <v>14209.23</v>
      </c>
      <c r="E14" t="s">
        <v>257</v>
      </c>
      <c r="F14" t="s">
        <v>260</v>
      </c>
    </row>
    <row r="15" spans="1:6">
      <c r="A15" s="15">
        <v>12</v>
      </c>
      <c r="B15" t="s">
        <v>261</v>
      </c>
      <c r="C15" s="9">
        <v>14400</v>
      </c>
      <c r="D15" s="10">
        <f>+C15-515.89</f>
        <v>13884.11</v>
      </c>
      <c r="E15" t="s">
        <v>257</v>
      </c>
      <c r="F15" t="s">
        <v>260</v>
      </c>
    </row>
    <row r="16" spans="1:6">
      <c r="A16" s="15">
        <v>13</v>
      </c>
      <c r="B16" t="s">
        <v>261</v>
      </c>
      <c r="C16" s="9">
        <v>14400</v>
      </c>
      <c r="D16" s="10">
        <f t="shared" ref="D16:D18" si="1">+C16-213.81</f>
        <v>14186.19</v>
      </c>
      <c r="E16" t="s">
        <v>257</v>
      </c>
      <c r="F16" t="s">
        <v>260</v>
      </c>
    </row>
    <row r="17" spans="1:6">
      <c r="A17" s="15">
        <v>14</v>
      </c>
      <c r="B17" t="s">
        <v>261</v>
      </c>
      <c r="C17" s="9">
        <v>14400</v>
      </c>
      <c r="D17" s="10">
        <f t="shared" si="1"/>
        <v>14186.19</v>
      </c>
      <c r="E17" t="s">
        <v>257</v>
      </c>
      <c r="F17" t="s">
        <v>260</v>
      </c>
    </row>
    <row r="18" spans="1:6">
      <c r="A18" s="15">
        <v>15</v>
      </c>
      <c r="B18" t="s">
        <v>261</v>
      </c>
      <c r="C18" s="9">
        <v>14400</v>
      </c>
      <c r="D18" s="10">
        <f t="shared" si="1"/>
        <v>14186.19</v>
      </c>
      <c r="E18" t="s">
        <v>257</v>
      </c>
      <c r="F18" t="s">
        <v>260</v>
      </c>
    </row>
    <row r="19" spans="1:6">
      <c r="A19" s="15">
        <v>16</v>
      </c>
      <c r="B19" t="s">
        <v>261</v>
      </c>
      <c r="C19" s="9">
        <v>14400</v>
      </c>
      <c r="D19" s="10">
        <f>+C19-515.89</f>
        <v>13884.11</v>
      </c>
      <c r="E19" t="s">
        <v>257</v>
      </c>
      <c r="F19" t="s">
        <v>260</v>
      </c>
    </row>
    <row r="20" spans="1:6">
      <c r="A20" s="15">
        <v>17</v>
      </c>
      <c r="B20" t="s">
        <v>261</v>
      </c>
      <c r="C20" s="9">
        <v>14400</v>
      </c>
      <c r="D20" s="10">
        <f t="shared" ref="D20:D31" si="2">+C20-190.77</f>
        <v>14209.23</v>
      </c>
      <c r="E20" t="s">
        <v>257</v>
      </c>
      <c r="F20" t="s">
        <v>260</v>
      </c>
    </row>
    <row r="21" spans="1:6">
      <c r="A21" s="15">
        <v>18</v>
      </c>
      <c r="B21" t="s">
        <v>261</v>
      </c>
      <c r="C21" s="9">
        <v>14400</v>
      </c>
      <c r="D21" s="10">
        <f t="shared" si="2"/>
        <v>14209.23</v>
      </c>
      <c r="E21" t="s">
        <v>257</v>
      </c>
      <c r="F21" t="s">
        <v>260</v>
      </c>
    </row>
    <row r="22" spans="1:6">
      <c r="A22" s="15">
        <v>19</v>
      </c>
      <c r="B22" t="s">
        <v>261</v>
      </c>
      <c r="C22" s="9">
        <v>14400</v>
      </c>
      <c r="D22" s="10">
        <f t="shared" si="2"/>
        <v>14209.23</v>
      </c>
      <c r="E22" t="s">
        <v>257</v>
      </c>
      <c r="F22" t="s">
        <v>260</v>
      </c>
    </row>
    <row r="23" spans="1:6">
      <c r="A23" s="15">
        <v>20</v>
      </c>
      <c r="B23" t="s">
        <v>261</v>
      </c>
      <c r="C23" s="9">
        <v>14400</v>
      </c>
      <c r="D23" s="10">
        <f t="shared" si="2"/>
        <v>14209.23</v>
      </c>
      <c r="E23" t="s">
        <v>257</v>
      </c>
      <c r="F23" t="s">
        <v>260</v>
      </c>
    </row>
    <row r="24" spans="1:6">
      <c r="A24" s="15">
        <v>21</v>
      </c>
      <c r="B24" t="s">
        <v>261</v>
      </c>
      <c r="C24" s="9">
        <v>14400</v>
      </c>
      <c r="D24" s="10">
        <f t="shared" si="2"/>
        <v>14209.23</v>
      </c>
      <c r="E24" t="s">
        <v>257</v>
      </c>
      <c r="F24" t="s">
        <v>260</v>
      </c>
    </row>
    <row r="25" spans="1:6">
      <c r="A25" s="15">
        <v>22</v>
      </c>
      <c r="B25" t="s">
        <v>261</v>
      </c>
      <c r="C25" s="9">
        <v>14400</v>
      </c>
      <c r="D25" s="10">
        <f t="shared" si="2"/>
        <v>14209.23</v>
      </c>
      <c r="E25" t="s">
        <v>257</v>
      </c>
      <c r="F25" t="s">
        <v>260</v>
      </c>
    </row>
    <row r="26" spans="1:6">
      <c r="A26" s="15">
        <v>23</v>
      </c>
      <c r="B26" t="s">
        <v>261</v>
      </c>
      <c r="C26" s="9">
        <v>14400</v>
      </c>
      <c r="D26" s="10">
        <f t="shared" si="2"/>
        <v>14209.23</v>
      </c>
      <c r="E26" t="s">
        <v>257</v>
      </c>
      <c r="F26" t="s">
        <v>260</v>
      </c>
    </row>
    <row r="27" spans="1:6">
      <c r="A27" s="15">
        <v>24</v>
      </c>
      <c r="B27" t="s">
        <v>261</v>
      </c>
      <c r="C27" s="9">
        <v>14400</v>
      </c>
      <c r="D27" s="10">
        <f t="shared" si="2"/>
        <v>14209.23</v>
      </c>
      <c r="E27" t="s">
        <v>257</v>
      </c>
      <c r="F27" t="s">
        <v>260</v>
      </c>
    </row>
    <row r="28" spans="1:6">
      <c r="A28" s="15">
        <v>25</v>
      </c>
      <c r="B28" t="s">
        <v>261</v>
      </c>
      <c r="C28" s="9">
        <v>14400</v>
      </c>
      <c r="D28" s="10">
        <f t="shared" si="2"/>
        <v>14209.23</v>
      </c>
      <c r="E28" t="s">
        <v>257</v>
      </c>
      <c r="F28" t="s">
        <v>260</v>
      </c>
    </row>
    <row r="29" spans="1:6">
      <c r="A29" s="15">
        <v>26</v>
      </c>
      <c r="B29" t="s">
        <v>261</v>
      </c>
      <c r="C29" s="9">
        <v>14400</v>
      </c>
      <c r="D29" s="10">
        <f t="shared" si="2"/>
        <v>14209.23</v>
      </c>
      <c r="E29" t="s">
        <v>257</v>
      </c>
      <c r="F29" t="s">
        <v>260</v>
      </c>
    </row>
    <row r="30" spans="1:6">
      <c r="A30" s="15">
        <v>27</v>
      </c>
      <c r="B30" t="s">
        <v>261</v>
      </c>
      <c r="C30" s="9">
        <v>14400</v>
      </c>
      <c r="D30" s="10">
        <f t="shared" si="2"/>
        <v>14209.23</v>
      </c>
      <c r="E30" t="s">
        <v>257</v>
      </c>
      <c r="F30" t="s">
        <v>260</v>
      </c>
    </row>
    <row r="31" spans="1:6">
      <c r="A31" s="15">
        <v>28</v>
      </c>
      <c r="B31" t="s">
        <v>261</v>
      </c>
      <c r="C31" s="9">
        <v>14400</v>
      </c>
      <c r="D31" s="10">
        <f t="shared" si="2"/>
        <v>14209.23</v>
      </c>
      <c r="E31" t="s">
        <v>257</v>
      </c>
      <c r="F31" t="s">
        <v>260</v>
      </c>
    </row>
    <row r="32" spans="1:6">
      <c r="A32" s="15">
        <v>29</v>
      </c>
      <c r="B32" t="s">
        <v>261</v>
      </c>
      <c r="C32" s="9">
        <v>14400</v>
      </c>
      <c r="D32" s="10">
        <f t="shared" ref="D32:D35" si="3">+C32-190.77</f>
        <v>14209.23</v>
      </c>
      <c r="E32" t="s">
        <v>257</v>
      </c>
      <c r="F32" t="s">
        <v>260</v>
      </c>
    </row>
    <row r="33" spans="1:6">
      <c r="A33" s="15">
        <v>30</v>
      </c>
      <c r="B33" t="s">
        <v>261</v>
      </c>
      <c r="C33" s="9">
        <v>14400</v>
      </c>
      <c r="D33" s="10">
        <f t="shared" si="3"/>
        <v>14209.23</v>
      </c>
      <c r="E33" t="s">
        <v>257</v>
      </c>
      <c r="F33" t="s">
        <v>260</v>
      </c>
    </row>
    <row r="34" spans="1:6">
      <c r="A34" s="15">
        <v>31</v>
      </c>
      <c r="B34" t="s">
        <v>261</v>
      </c>
      <c r="C34" s="9">
        <v>14400</v>
      </c>
      <c r="D34" s="10">
        <f t="shared" si="3"/>
        <v>14209.23</v>
      </c>
      <c r="E34" t="s">
        <v>257</v>
      </c>
      <c r="F34" t="s">
        <v>260</v>
      </c>
    </row>
    <row r="35" spans="1:6">
      <c r="A35" s="15">
        <v>32</v>
      </c>
      <c r="B35" t="s">
        <v>261</v>
      </c>
      <c r="C35" s="9">
        <v>14400</v>
      </c>
      <c r="D35" s="10">
        <f t="shared" si="3"/>
        <v>14209.23</v>
      </c>
      <c r="E35" t="s">
        <v>257</v>
      </c>
      <c r="F35" t="s">
        <v>260</v>
      </c>
    </row>
    <row r="36" spans="1:6">
      <c r="A36" s="15">
        <v>33</v>
      </c>
      <c r="B36" t="s">
        <v>261</v>
      </c>
      <c r="C36" s="9">
        <v>14400</v>
      </c>
      <c r="D36" s="10">
        <f t="shared" ref="D36:D37" si="4">+C36-190.77</f>
        <v>14209.23</v>
      </c>
      <c r="E36" t="s">
        <v>257</v>
      </c>
      <c r="F36" t="s">
        <v>260</v>
      </c>
    </row>
    <row r="37" spans="1:6">
      <c r="A37" s="15">
        <v>34</v>
      </c>
      <c r="B37" t="s">
        <v>261</v>
      </c>
      <c r="C37" s="9">
        <v>14400</v>
      </c>
      <c r="D37" s="10">
        <f t="shared" si="4"/>
        <v>14209.23</v>
      </c>
      <c r="E37" t="s">
        <v>257</v>
      </c>
      <c r="F37" t="s">
        <v>260</v>
      </c>
    </row>
    <row r="38" spans="1:6">
      <c r="A38" s="15">
        <v>35</v>
      </c>
      <c r="B38" s="15" t="s">
        <v>261</v>
      </c>
      <c r="C38" s="9">
        <v>14401</v>
      </c>
      <c r="D38" s="10">
        <f t="shared" ref="D38" si="5">+C38-190.77</f>
        <v>14210.23</v>
      </c>
      <c r="E38" s="15" t="s">
        <v>257</v>
      </c>
      <c r="F38" s="15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2024-04-24T18:36:55Z</dcterms:created>
  <dcterms:modified xsi:type="dcterms:W3CDTF">2026-04-07T17:03:28Z</dcterms:modified>
</cp:coreProperties>
</file>