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\\10.10.0.5\08 tesoreria\Contabilidad\YRENE\PRESUPUESTO DE EGRESOS 2026 (GABY)\PPTO EGRESOS 2026 (YRENE)\"/>
    </mc:Choice>
  </mc:AlternateContent>
  <xr:revisionPtr revIDLastSave="0" documentId="13_ncr:1_{667CA2A4-C927-47EE-AED9-E78B4AE3CF5E}" xr6:coauthVersionLast="47" xr6:coauthVersionMax="47" xr10:uidLastSave="{00000000-0000-0000-0000-000000000000}"/>
  <bookViews>
    <workbookView xWindow="-120" yWindow="-120" windowWidth="29040" windowHeight="15720" tabRatio="850" xr2:uid="{00000000-000D-0000-FFFF-FFFF00000000}"/>
  </bookViews>
  <sheets>
    <sheet name="PPTO X OBJ. DEL GTO'26" sheetId="9" r:id="rId1"/>
  </sheets>
  <definedNames>
    <definedName name="_xlnm.Print_Area" localSheetId="0">'PPTO X OBJ. DEL GTO''26'!$A$1:$E$205</definedName>
    <definedName name="_xlnm.Print_Titles" localSheetId="0">'PPTO X OBJ. DEL GTO''26'!$1:$7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3" i="9" l="1"/>
  <c r="E64" i="9"/>
  <c r="E46" i="9"/>
  <c r="E137" i="9"/>
  <c r="E121" i="9"/>
  <c r="E90" i="9"/>
  <c r="E167" i="9"/>
  <c r="E12" i="9"/>
  <c r="E10" i="9" s="1"/>
  <c r="E15" i="9"/>
  <c r="E13" i="9"/>
  <c r="E23" i="9"/>
  <c r="E26" i="9"/>
  <c r="E38" i="9"/>
  <c r="E168" i="9"/>
  <c r="E150" i="9"/>
  <c r="E148" i="9" s="1"/>
  <c r="E42" i="9"/>
  <c r="E37" i="9" s="1"/>
  <c r="E78" i="9"/>
  <c r="E81" i="9"/>
  <c r="E80" i="9" s="1"/>
  <c r="E100" i="9"/>
  <c r="E98" i="9" s="1"/>
  <c r="E115" i="9"/>
  <c r="E103" i="9" s="1"/>
  <c r="E116" i="9"/>
  <c r="E130" i="9"/>
  <c r="E153" i="9"/>
  <c r="E156" i="9"/>
  <c r="E174" i="9"/>
  <c r="E177" i="9"/>
  <c r="E176" i="9" s="1"/>
  <c r="E178" i="9"/>
  <c r="E182" i="9"/>
  <c r="E180" i="9" s="1"/>
  <c r="E188" i="9"/>
  <c r="E193" i="9"/>
  <c r="E198" i="9"/>
  <c r="E197" i="9" s="1"/>
  <c r="E201" i="9"/>
  <c r="E200" i="9" s="1"/>
  <c r="E203" i="9"/>
  <c r="E195" i="9"/>
  <c r="E191" i="9"/>
  <c r="E183" i="9"/>
  <c r="E164" i="9"/>
  <c r="E170" i="9"/>
  <c r="E53" i="9"/>
  <c r="E71" i="9"/>
  <c r="E72" i="9"/>
  <c r="E166" i="9" l="1"/>
  <c r="E70" i="9"/>
  <c r="E36" i="9"/>
  <c r="E163" i="9"/>
  <c r="E173" i="9"/>
  <c r="E9" i="9"/>
  <c r="E190" i="9"/>
  <c r="E172" i="9"/>
  <c r="E89" i="9"/>
  <c r="E205" i="9" s="1"/>
</calcChain>
</file>

<file path=xl/sharedStrings.xml><?xml version="1.0" encoding="utf-8"?>
<sst xmlns="http://schemas.openxmlformats.org/spreadsheetml/2006/main" count="202" uniqueCount="200">
  <si>
    <t xml:space="preserve"> </t>
  </si>
  <si>
    <r>
      <t>10000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Servicios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Personales</t>
    </r>
  </si>
  <si>
    <r>
      <t>11000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Remuneraciones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Al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Personal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Permanente</t>
    </r>
  </si>
  <si>
    <t>11101 Dietas Y Retribuciones</t>
  </si>
  <si>
    <t>11301 Sueldo Tabular Personal Permanente</t>
  </si>
  <si>
    <r>
      <t>12000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Remuneraciones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Al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Personal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de Carácter Transitorio</t>
    </r>
  </si>
  <si>
    <t>12101 Honorarios Asimilables A Salarios</t>
  </si>
  <si>
    <r>
      <t>13000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Remuneraciones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Adicionales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Y</t>
    </r>
    <r>
      <rPr>
        <sz val="10"/>
        <rFont val="Times New Roman"/>
        <family val="1"/>
      </rPr>
      <t xml:space="preserve"> </t>
    </r>
    <r>
      <rPr>
        <b/>
        <sz val="10"/>
        <rFont val="Arial"/>
        <family val="2"/>
      </rPr>
      <t>Especiales</t>
    </r>
  </si>
  <si>
    <t>13101 Primas Por Años De Servicios Efectivos Prestados</t>
  </si>
  <si>
    <t>13102 Prima de Antigüedad</t>
  </si>
  <si>
    <t>13201 Prima Dominical</t>
  </si>
  <si>
    <t>13202 Prima Vacacional</t>
  </si>
  <si>
    <t>13203 Gratificacion De Fin De Año</t>
  </si>
  <si>
    <t>13401 Compensaciones</t>
  </si>
  <si>
    <t>13701 Participaciones A Notificadores Y Ejecutores</t>
  </si>
  <si>
    <r>
      <t>14000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Seguridad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Social</t>
    </r>
  </si>
  <si>
    <t>14101 Aportaciones Patronales De Servico Medico</t>
  </si>
  <si>
    <t>14401 Seguro De Vida</t>
  </si>
  <si>
    <r>
      <t>15000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Otras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Prestaciones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Sociales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Y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Económicas</t>
    </r>
  </si>
  <si>
    <t>15201 Indemnizaciones</t>
  </si>
  <si>
    <t>15401 Canasta Basica</t>
  </si>
  <si>
    <t>15402 Bono De Transporte</t>
  </si>
  <si>
    <t>15403 Prevision Social Multiple</t>
  </si>
  <si>
    <t>15404 Incentivo A La Eficiencia</t>
  </si>
  <si>
    <t>15405 Bono Por Buena Disposicion</t>
  </si>
  <si>
    <t>15406 Fomento Educativo</t>
  </si>
  <si>
    <t>15407 Otras Prestaciones Sociales</t>
  </si>
  <si>
    <t>15412 Otras Prestaciones contractuales</t>
  </si>
  <si>
    <r>
      <t>20000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Materiales y Suministros</t>
    </r>
  </si>
  <si>
    <r>
      <t>21000</t>
    </r>
    <r>
      <rPr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Arial"/>
        <family val="2"/>
      </rPr>
      <t>Materiales</t>
    </r>
    <r>
      <rPr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Arial"/>
        <family val="2"/>
      </rPr>
      <t>De</t>
    </r>
    <r>
      <rPr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Arial"/>
        <family val="2"/>
      </rPr>
      <t>Administración,</t>
    </r>
    <r>
      <rPr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Arial"/>
        <family val="2"/>
      </rPr>
      <t>Emisión</t>
    </r>
    <r>
      <rPr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Arial"/>
        <family val="2"/>
      </rPr>
      <t>De</t>
    </r>
    <r>
      <rPr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Arial"/>
        <family val="2"/>
      </rPr>
      <t>Documentos</t>
    </r>
    <r>
      <rPr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Arial"/>
        <family val="2"/>
      </rPr>
      <t>Y</t>
    </r>
    <r>
      <rPr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Arial"/>
        <family val="2"/>
      </rPr>
      <t>Artículos</t>
    </r>
    <r>
      <rPr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Arial"/>
        <family val="2"/>
      </rPr>
      <t>Oficiales</t>
    </r>
  </si>
  <si>
    <t>21101 Materiales, Utiles Y Equipos Menores De Oficina</t>
  </si>
  <si>
    <t>21102 Equipos Menores de Oficina</t>
  </si>
  <si>
    <t>21201 Materiales Y Utiles De Impresión Y Reproduccion</t>
  </si>
  <si>
    <t>21401 Materiales, Utiles Y Eq. Menores De Tecnologia De La Informacion Y Cominicaciones</t>
  </si>
  <si>
    <t>21501 Material Impreso E Información Digital</t>
  </si>
  <si>
    <t>21601 Material De Limpieza</t>
  </si>
  <si>
    <t>21701 Material didáctico</t>
  </si>
  <si>
    <r>
      <t>22000</t>
    </r>
    <r>
      <rPr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Arial"/>
        <family val="2"/>
      </rPr>
      <t>Alimentos</t>
    </r>
    <r>
      <rPr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Arial"/>
        <family val="2"/>
      </rPr>
      <t>Y</t>
    </r>
    <r>
      <rPr>
        <sz val="9"/>
        <color indexed="8"/>
        <rFont val="Times New Roman"/>
        <family val="1"/>
      </rPr>
      <t xml:space="preserve"> </t>
    </r>
    <r>
      <rPr>
        <b/>
        <sz val="9"/>
        <color indexed="8"/>
        <rFont val="Arial"/>
        <family val="2"/>
      </rPr>
      <t>Utensilios</t>
    </r>
  </si>
  <si>
    <t>22104 Alimentacion De Personal</t>
  </si>
  <si>
    <t>22105 Agua Y Hielo Para Consumo Humano</t>
  </si>
  <si>
    <t>22106 Articulos De Cafeteria</t>
  </si>
  <si>
    <t>22108 Alimentos para Eventos</t>
  </si>
  <si>
    <t>22201 Alimentación de animales</t>
  </si>
  <si>
    <t>22301 Utensilios para el servicio de alimentación</t>
  </si>
  <si>
    <r>
      <t>24000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Materiales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Y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Artículos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De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Construcción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Y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De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Reparación</t>
    </r>
  </si>
  <si>
    <t>24101 Productos Minerales No Metálicos</t>
  </si>
  <si>
    <t>24201 Cemento Y Productos De Concreto</t>
  </si>
  <si>
    <t>24301 Cal, Yeso Y Productos De Yeso</t>
  </si>
  <si>
    <t>24401 Madera Y Productos De Madera</t>
  </si>
  <si>
    <t>24501 Vidrio Y Productos De Vidrio</t>
  </si>
  <si>
    <t>24601 Material Electrico</t>
  </si>
  <si>
    <t>24701 Artículos Metálicos Para La Construcción</t>
  </si>
  <si>
    <t>24801 Materiales Complementarios</t>
  </si>
  <si>
    <t>24901 Otros Materiales Y Articulos De Construccion Y Reparacion</t>
  </si>
  <si>
    <t>24902 Material Asfaltico</t>
  </si>
  <si>
    <r>
      <t>25000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Productos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Químicos,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Farmacéuticos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Y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De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Laboratorio</t>
    </r>
  </si>
  <si>
    <t>25201 Fertilizantes, Pesticidas Y Otros Agroquímicos</t>
  </si>
  <si>
    <t>25301 Medicinas y productos farmacéuticos</t>
  </si>
  <si>
    <t>25401 Materiales, accesorios y suministros médicos</t>
  </si>
  <si>
    <t>25402 Instrumental médico y de laboratorio menor</t>
  </si>
  <si>
    <t>25601 Fibras Sintéticas, Hules, Plásticos Y Derivados</t>
  </si>
  <si>
    <r>
      <t>26000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Combustibles,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Lubricantes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Y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Aditivos</t>
    </r>
  </si>
  <si>
    <t>26101 Combustibles</t>
  </si>
  <si>
    <t>26102 Lubricantes y Aditivos</t>
  </si>
  <si>
    <r>
      <t>27000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Vestuario,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Blancos,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Prendas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De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Protección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Y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Artículos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Deportivos</t>
    </r>
  </si>
  <si>
    <t>27101 Vestuario y uniformes</t>
  </si>
  <si>
    <t>27201 Ropa De Proteccion Personal</t>
  </si>
  <si>
    <t>27301 Artículos Deportivos</t>
  </si>
  <si>
    <t>27401 Productos Textiles</t>
  </si>
  <si>
    <r>
      <t>28000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Materiales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Y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Suministros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Para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Seguridad</t>
    </r>
  </si>
  <si>
    <t>28301 Prendas De Protección Para Seguridad Pública Y Nacional</t>
  </si>
  <si>
    <r>
      <t>29000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Herramientas,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Refacciones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Y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Accesorios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Menores</t>
    </r>
  </si>
  <si>
    <t>29101 Herramientas menores</t>
  </si>
  <si>
    <t>29201 Refacciones Y Accesorios Menores De Edificios</t>
  </si>
  <si>
    <t>29401 Refacciones Y Accesorios Menores De Eq. De Computo Y Tecnologias De La Informacion</t>
  </si>
  <si>
    <t>29601 Refacciones Y Accesorios Menores De Equipo De Transporte</t>
  </si>
  <si>
    <t>29602 Refacciones Y Accesorios Para Equipo De Transporte De Seguridad Publica</t>
  </si>
  <si>
    <t>29803 Refacciones Y Accesorios Menores De Maquinaria Y Equipo De Construccion</t>
  </si>
  <si>
    <t>29807 Refacciones Y Accesorios De Herramientas Y Maquinas-Herramientas</t>
  </si>
  <si>
    <t>29808 Refacciones Y Accesorios Menores De Otros Equipos</t>
  </si>
  <si>
    <r>
      <t>30000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Servicios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Generales</t>
    </r>
  </si>
  <si>
    <r>
      <t>31000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Servicios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Básicos</t>
    </r>
  </si>
  <si>
    <t>31101 Servicio De Energia Electrica</t>
  </si>
  <si>
    <t>31201 Gas Butano Y Propano Para La Preparacion De Alimentos</t>
  </si>
  <si>
    <t>31301 Servicio De Agua Potable</t>
  </si>
  <si>
    <t>31401 Servicio Telefonico Tradicional</t>
  </si>
  <si>
    <t>31501 Servicios De Telefonia Celular</t>
  </si>
  <si>
    <t>31701 Servicio De Acceso A Internet, Redes Y Procesamiento De Informacion</t>
  </si>
  <si>
    <r>
      <t>32000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Servicios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De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Arrendamiento</t>
    </r>
  </si>
  <si>
    <t>32301 Arrendamiento De Mobiliario Y Equipo De Administracion, Educacional, Recreativo Y De Bienes Informaticos</t>
  </si>
  <si>
    <t>32501 Arrendamiento De Equipo De Transporte</t>
  </si>
  <si>
    <t>32601 Arrendamiento De Maquinaria Y Herramientas</t>
  </si>
  <si>
    <t>32901 Otros arrendamientos</t>
  </si>
  <si>
    <r>
      <t>33000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Servicios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Profesionales,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Científicos,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Técnicos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Y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Otros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Servicios</t>
    </r>
  </si>
  <si>
    <t>33101 Servicios Legales Y Asesorias En Materia Juridica, Economica Y Contable</t>
  </si>
  <si>
    <t>33103 Gastos Por Documentacion De Servicios Legales</t>
  </si>
  <si>
    <t>33301 Servicios De Consultoria Administrativa Y Procesos</t>
  </si>
  <si>
    <t>33302 Servicios de consultoría en tecnologías de la información</t>
  </si>
  <si>
    <t>33401 Servicios de capacitación</t>
  </si>
  <si>
    <t>33903 Subrogaciones</t>
  </si>
  <si>
    <t>33905 otros servicios profesionales, científicos y técnicos</t>
  </si>
  <si>
    <r>
      <t>35000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Servicios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De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Instalación,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Reparación,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Mantenimiento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Y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Conservación</t>
    </r>
  </si>
  <si>
    <t>35101 Construcción y mantenimiento menor de edificios y locales</t>
  </si>
  <si>
    <t>35301 instalación, reparación y mantenimiento de equipo de cómputo y tecnología de la información</t>
  </si>
  <si>
    <t>35501 Reparacion Y Mantenimiento De Equipo De Transporte</t>
  </si>
  <si>
    <t>35703  Instalacion, Reparacion Y Mantenimiento De Maquinaria Y Equipo. De Construccion</t>
  </si>
  <si>
    <t>35704  Instalacion, Reparacion Y Mantenimiento De Sistemas De Aire Acondicionado, Calefaccion Y De Refrigeracion</t>
  </si>
  <si>
    <t>35707 Instalacion, reparacion y mantenimiento de herramientas y maquinas herramientas</t>
  </si>
  <si>
    <t>35902 Servicios De Fumigacion</t>
  </si>
  <si>
    <r>
      <t>36000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Servicios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De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Comunicación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Social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Y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Publicidad</t>
    </r>
  </si>
  <si>
    <t>36101 Servicios De Difusion Institucional</t>
  </si>
  <si>
    <t>36201 Difusión por radio, televisión y otros medios de mensajes comerciales para promover la venta de bienes o servicios</t>
  </si>
  <si>
    <t xml:space="preserve">36401 Servicios De Revelado De Fotografia </t>
  </si>
  <si>
    <t xml:space="preserve">36601 Servicio De Creacion Y Difusion De Contenido Exclusivamente A Traves De Internet </t>
  </si>
  <si>
    <t>36901 Otros Servicio De Informacion</t>
  </si>
  <si>
    <r>
      <t>37000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Servicios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De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Traslado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Y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Viáticos</t>
    </r>
  </si>
  <si>
    <t>37101 Pasajes Aéreos</t>
  </si>
  <si>
    <t>37201 Pasajes Terrestres</t>
  </si>
  <si>
    <t>37501 Viaticos En El Pais</t>
  </si>
  <si>
    <t>37502 Hospedaje En El Pais</t>
  </si>
  <si>
    <t>37601 Viaticos En El Extranjero</t>
  </si>
  <si>
    <t>37602 Hospedaje En El Extranjero</t>
  </si>
  <si>
    <t>37902  Peajes</t>
  </si>
  <si>
    <t>37903 Hospedajes y pasajes de invitados</t>
  </si>
  <si>
    <r>
      <t>38000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Servicios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Oficiales</t>
    </r>
  </si>
  <si>
    <t>38101 Gastos Ceremoniales</t>
  </si>
  <si>
    <t>38201 Gastos De Orden Social Y Cultural</t>
  </si>
  <si>
    <t>38301  Congresos Y Convenciones</t>
  </si>
  <si>
    <t>38401 Exposiciones</t>
  </si>
  <si>
    <t>38501 Reuniones De Trabajo</t>
  </si>
  <si>
    <t>38503 Gastos de representación</t>
  </si>
  <si>
    <r>
      <t>39000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Otros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Servicios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Generales</t>
    </r>
  </si>
  <si>
    <t>39101 Servicios Funerarios Y De Cementerios</t>
  </si>
  <si>
    <t>39201 Impuestos Y Derechos</t>
  </si>
  <si>
    <t>39501 Penas, Multas, Accesorios Y Actualizaciones</t>
  </si>
  <si>
    <t>39601 Otros Gastos Por Responsabilidades</t>
  </si>
  <si>
    <t>39801 Impuesto Sobre Remuneraciones Al Trabajo Personal</t>
  </si>
  <si>
    <t>39904 Otros servicios generales</t>
  </si>
  <si>
    <r>
      <t>40000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Transferencias,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Asignaciones,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Subsidios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Y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Ayudas</t>
    </r>
  </si>
  <si>
    <r>
      <t>41000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Transferencias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Internas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Y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Asignaciones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Al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Sector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Público</t>
    </r>
  </si>
  <si>
    <t>41501 Transferencias Internas Otorgadas A Entidades Paraestatales No Empresariales Y No Financieras</t>
  </si>
  <si>
    <t>44101 Ayudas sociales a personas</t>
  </si>
  <si>
    <t>44103 Otras Ayudas</t>
  </si>
  <si>
    <t>44501 Organizaciones No Gubernamentales</t>
  </si>
  <si>
    <t>48101 Donativos A Instituciones Sin Fines De Lucro</t>
  </si>
  <si>
    <r>
      <t>50000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Bienes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Muebles,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Inmuebles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E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Intagibles</t>
    </r>
  </si>
  <si>
    <r>
      <t>51000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Mobiliario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Y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Equipo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De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Administración</t>
    </r>
  </si>
  <si>
    <t>51101 Muebles De Oficina Y Estanteria</t>
  </si>
  <si>
    <t>51501 Equipo de Computo y Tecnologías de Información</t>
  </si>
  <si>
    <r>
      <t>52000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Mobiliario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Y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Equipo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Educacional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Y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Recreativo</t>
    </r>
  </si>
  <si>
    <t>52301 Camaras Fotograficas Y De Video</t>
  </si>
  <si>
    <r>
      <t>54000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Vehículos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Y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Equipo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De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Transporte</t>
    </r>
  </si>
  <si>
    <t>54901 Otros equipos de transporte</t>
  </si>
  <si>
    <t>54101-Vehiculos y Equipo Terrestre</t>
  </si>
  <si>
    <r>
      <t>56000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Maquinaria,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Otro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Equipos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Y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Herramientas</t>
    </r>
  </si>
  <si>
    <t>56301 Maquinaria Y Equipo De Construccion</t>
  </si>
  <si>
    <t>56501 Equipo De Comunicación Y Telecomunicacion</t>
  </si>
  <si>
    <t>56601 Equipos De Generacion Electrica, Aparatos Y Accesorios Electricos</t>
  </si>
  <si>
    <t>56701 Herramientas Y Máquinas-Herramienta</t>
  </si>
  <si>
    <r>
      <t>59000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Activos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Intangibles</t>
    </r>
  </si>
  <si>
    <t>59701 Licencias Informaticas E Intelectuales</t>
  </si>
  <si>
    <r>
      <t>60000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Inversión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Pública</t>
    </r>
  </si>
  <si>
    <r>
      <t>61000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Obra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Pública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En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Bienes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De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Dominio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Público</t>
    </r>
  </si>
  <si>
    <t>61401 División De Terrenos Y Construcción De Obras De Urbanización En Bienes De Dominio Publico</t>
  </si>
  <si>
    <r>
      <t>62000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Obra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Pública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En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Bienes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Propios</t>
    </r>
  </si>
  <si>
    <t>62201 Edificaciones No Habitacionales En Bienes Propios</t>
  </si>
  <si>
    <r>
      <t>80000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Participaciones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Y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Aportaciones</t>
    </r>
  </si>
  <si>
    <r>
      <t>85000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Convenios</t>
    </r>
  </si>
  <si>
    <t>85301 Otros Convenios</t>
  </si>
  <si>
    <r>
      <t>90000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Deuda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Pública</t>
    </r>
  </si>
  <si>
    <r>
      <t>91000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Amortización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De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La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Deuda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Pública</t>
    </r>
  </si>
  <si>
    <t>91101 Amortizacion De Deuda Pública</t>
  </si>
  <si>
    <r>
      <t>92000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Intereses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De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La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Deuda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Pública</t>
    </r>
  </si>
  <si>
    <t>92101 Intereses De La Deuda</t>
  </si>
  <si>
    <r>
      <t>Suma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Total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de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las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Partidas</t>
    </r>
  </si>
  <si>
    <t>34000 SERVICIOS FINANCIEROS, BANCARIOS Y COMERCIALES</t>
  </si>
  <si>
    <t>33603 Servicios De Impresión Del Informe De Labores</t>
  </si>
  <si>
    <t>37503 Renta De Vehiculos Por Comisiones En El Pais</t>
  </si>
  <si>
    <t>38502 Gastos De Gobierno (Exclusiva De La Oficina Del Ejecutivo)</t>
  </si>
  <si>
    <t>31801 Servicio Postal, Telégrafo Y Mensajeria</t>
  </si>
  <si>
    <t xml:space="preserve">36501 Sercicios De La Industria Filmican Del Sonido y Del Video </t>
  </si>
  <si>
    <t>33602 Servicios de Impresión</t>
  </si>
  <si>
    <t>35804 Servicios De Recoleccion Y Manejo De Desechos</t>
  </si>
  <si>
    <t>33201 Servicios Y Asesorias En Materia De Ingenieria, Arquitectura Y Diseño</t>
  </si>
  <si>
    <t>34101 Intereses, Comisiones Y Servicios Bancarios</t>
  </si>
  <si>
    <t>33604 Otros Servicios De Apoyo Administrativo</t>
  </si>
  <si>
    <t>34102 Avaluos No Relacionados Con La Ejecucion De Obras</t>
  </si>
  <si>
    <t>34501 Seguros De Bienes Patrimoniales</t>
  </si>
  <si>
    <t>37901 Otros servicios por comisiones en el país y en el extranjero</t>
  </si>
  <si>
    <t>53101 Equipo médico y de laboratorio</t>
  </si>
  <si>
    <t>21301 Material Estadistico y Geografico</t>
  </si>
  <si>
    <t>33303 Servicios de Consultoria cientifica y tecnica</t>
  </si>
  <si>
    <r>
      <t>44000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Ayudas Sociales</t>
    </r>
  </si>
  <si>
    <r>
      <t>48000</t>
    </r>
    <r>
      <rPr>
        <sz val="10"/>
        <color indexed="8"/>
        <rFont val="Times New Roman"/>
        <family val="1"/>
      </rPr>
      <t xml:space="preserve"> </t>
    </r>
    <r>
      <rPr>
        <b/>
        <sz val="10"/>
        <color indexed="8"/>
        <rFont val="Arial"/>
        <family val="2"/>
      </rPr>
      <t>Donativos</t>
    </r>
  </si>
  <si>
    <t>53000 Equipo e Instrumental medico y de laboratorio</t>
  </si>
  <si>
    <t>34201 Servicios de Cobranza, Invetigacion Crediticia y Similar</t>
  </si>
  <si>
    <t>79912 Provision para Acciones, Apoyos y Obras para necesidades Extraordinaria</t>
  </si>
  <si>
    <t>70000 Inversiones Financieras y Otras Provisiones</t>
  </si>
  <si>
    <t>EGRESO APROBADO</t>
  </si>
  <si>
    <t>EJERCICIO DEL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</si>
</sst>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8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144">
    <xf numFmtId="0" fontId="0" fillId="0" borderId="0"/>
    <xf numFmtId="9" fontId="2" fillId="0" borderId="0" applyFont="0" applyFill="0" applyBorder="0" applyAlignment="0" applyProtection="0"/>
    <xf numFmtId="0" fontId="6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>
      <alignment vertical="top"/>
    </xf>
    <xf numFmtId="0" fontId="14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6" fillId="0" borderId="0" xfId="0" applyFont="1" applyAlignment="1">
      <alignment vertical="top"/>
    </xf>
    <xf numFmtId="43" fontId="0" fillId="0" borderId="0" xfId="5" applyFont="1" applyAlignment="1">
      <alignment vertical="top"/>
    </xf>
    <xf numFmtId="0" fontId="3" fillId="0" borderId="0" xfId="0" applyFont="1" applyAlignment="1">
      <alignment vertical="top"/>
    </xf>
    <xf numFmtId="43" fontId="3" fillId="0" borderId="0" xfId="5" applyFont="1" applyFill="1" applyAlignment="1">
      <alignment vertical="top"/>
    </xf>
    <xf numFmtId="0" fontId="8" fillId="0" borderId="0" xfId="0" applyFont="1" applyAlignment="1">
      <alignment vertical="center"/>
    </xf>
    <xf numFmtId="43" fontId="0" fillId="0" borderId="0" xfId="5" applyFont="1" applyFill="1" applyAlignment="1">
      <alignment vertical="top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/>
    </xf>
    <xf numFmtId="43" fontId="10" fillId="0" borderId="0" xfId="5" applyFont="1" applyFill="1" applyAlignment="1">
      <alignment vertical="top"/>
    </xf>
    <xf numFmtId="43" fontId="3" fillId="0" borderId="0" xfId="5" applyFont="1" applyAlignment="1">
      <alignment vertical="top"/>
    </xf>
    <xf numFmtId="43" fontId="5" fillId="0" borderId="0" xfId="5" applyFont="1" applyFill="1" applyAlignment="1">
      <alignment vertical="top"/>
    </xf>
    <xf numFmtId="43" fontId="4" fillId="0" borderId="0" xfId="5" applyFont="1" applyFill="1" applyAlignment="1">
      <alignment vertical="top"/>
    </xf>
    <xf numFmtId="0" fontId="4" fillId="0" borderId="0" xfId="0" applyFont="1" applyAlignment="1">
      <alignment vertical="top"/>
    </xf>
    <xf numFmtId="43" fontId="4" fillId="0" borderId="0" xfId="5" applyFont="1" applyAlignment="1">
      <alignment vertical="top"/>
    </xf>
    <xf numFmtId="43" fontId="8" fillId="0" borderId="0" xfId="5" applyFont="1" applyAlignment="1">
      <alignment vertical="top"/>
    </xf>
    <xf numFmtId="43" fontId="5" fillId="0" borderId="0" xfId="5" applyFont="1" applyAlignment="1">
      <alignment vertical="top"/>
    </xf>
    <xf numFmtId="43" fontId="7" fillId="0" borderId="0" xfId="5" applyFont="1" applyAlignment="1">
      <alignment vertical="top"/>
    </xf>
    <xf numFmtId="0" fontId="0" fillId="0" borderId="0" xfId="0" applyAlignment="1">
      <alignment vertical="center"/>
    </xf>
    <xf numFmtId="43" fontId="0" fillId="0" borderId="0" xfId="5" applyFont="1" applyBorder="1" applyAlignment="1">
      <alignment horizontal="left" vertical="center"/>
    </xf>
    <xf numFmtId="4" fontId="8" fillId="0" borderId="0" xfId="0" applyNumberFormat="1" applyFont="1" applyAlignment="1">
      <alignment vertical="top"/>
    </xf>
    <xf numFmtId="43" fontId="0" fillId="0" borderId="0" xfId="0" applyNumberFormat="1" applyAlignment="1">
      <alignment horizontal="center" vertical="center"/>
    </xf>
    <xf numFmtId="43" fontId="0" fillId="0" borderId="0" xfId="0" applyNumberFormat="1" applyAlignment="1">
      <alignment vertical="top"/>
    </xf>
    <xf numFmtId="0" fontId="9" fillId="0" borderId="0" xfId="0" applyFont="1" applyAlignment="1">
      <alignment vertical="top"/>
    </xf>
    <xf numFmtId="0" fontId="0" fillId="2" borderId="0" xfId="0" applyFill="1" applyAlignment="1">
      <alignment vertical="top"/>
    </xf>
    <xf numFmtId="43" fontId="9" fillId="0" borderId="0" xfId="5" applyFont="1" applyAlignment="1">
      <alignment vertical="top"/>
    </xf>
    <xf numFmtId="0" fontId="0" fillId="0" borderId="0" xfId="0" applyAlignment="1">
      <alignment horizontal="left" vertical="center"/>
    </xf>
    <xf numFmtId="168" fontId="0" fillId="0" borderId="0" xfId="0" applyNumberFormat="1" applyAlignment="1">
      <alignment vertical="top"/>
    </xf>
    <xf numFmtId="0" fontId="3" fillId="2" borderId="0" xfId="0" applyFont="1" applyFill="1" applyAlignment="1">
      <alignment vertical="top"/>
    </xf>
    <xf numFmtId="43" fontId="0" fillId="2" borderId="0" xfId="5" applyFont="1" applyFill="1" applyAlignment="1">
      <alignment vertical="top"/>
    </xf>
    <xf numFmtId="43" fontId="3" fillId="2" borderId="0" xfId="5" applyFont="1" applyFill="1" applyAlignment="1">
      <alignment vertical="top"/>
    </xf>
    <xf numFmtId="43" fontId="8" fillId="2" borderId="0" xfId="5" applyFont="1" applyFill="1" applyAlignment="1">
      <alignment vertical="top"/>
    </xf>
    <xf numFmtId="43" fontId="7" fillId="2" borderId="0" xfId="5" applyFont="1" applyFill="1" applyAlignment="1">
      <alignment vertical="top"/>
    </xf>
    <xf numFmtId="43" fontId="15" fillId="2" borderId="0" xfId="5" applyFont="1" applyFill="1" applyAlignment="1">
      <alignment vertical="top"/>
    </xf>
    <xf numFmtId="43" fontId="9" fillId="0" borderId="0" xfId="5" applyFont="1" applyFill="1" applyAlignment="1">
      <alignment vertical="top"/>
    </xf>
    <xf numFmtId="43" fontId="18" fillId="2" borderId="0" xfId="5" applyFont="1" applyFill="1" applyAlignment="1">
      <alignment vertical="top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44"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Millares" xfId="5" builtinId="3"/>
    <cellStyle name="Millares 2" xfId="4" xr:uid="{00000000-0005-0000-0000-000089000000}"/>
    <cellStyle name="Moneda 2" xfId="3" xr:uid="{00000000-0005-0000-0000-00008B000000}"/>
    <cellStyle name="Normal" xfId="0" builtinId="0"/>
    <cellStyle name="Normal 2" xfId="2" xr:uid="{00000000-0005-0000-0000-00008D000000}"/>
    <cellStyle name="Normal 2 2" xfId="6" xr:uid="{00000000-0005-0000-0000-00008E000000}"/>
    <cellStyle name="Normal 4" xfId="7" xr:uid="{00000000-0005-0000-0000-00008F000000}"/>
    <cellStyle name="Porcentaje 2" xfId="1" xr:uid="{00000000-0005-0000-0000-000090000000}"/>
  </cellStyles>
  <dxfs count="0"/>
  <tableStyles count="0" defaultTableStyle="TableStyleMedium2" defaultPivotStyle="PivotStyleLight16"/>
  <colors>
    <mruColors>
      <color rgb="FFCC66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914400</xdr:colOff>
      <xdr:row>5</xdr:row>
      <xdr:rowOff>120650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00903C0-D313-4C51-B7C1-0126FF8B8A6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4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485775</xdr:colOff>
      <xdr:row>0</xdr:row>
      <xdr:rowOff>38100</xdr:rowOff>
    </xdr:from>
    <xdr:to>
      <xdr:col>4</xdr:col>
      <xdr:colOff>1419225</xdr:colOff>
      <xdr:row>6</xdr:row>
      <xdr:rowOff>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D2B93F8-367B-4827-8428-542679E9EA0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38100"/>
          <a:ext cx="9334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1460500</xdr:colOff>
      <xdr:row>1</xdr:row>
      <xdr:rowOff>12700</xdr:rowOff>
    </xdr:from>
    <xdr:to>
      <xdr:col>5</xdr:col>
      <xdr:colOff>0</xdr:colOff>
      <xdr:row>2</xdr:row>
      <xdr:rowOff>19050</xdr:rowOff>
    </xdr:to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2BB1C29E-B76F-4EFF-8CCF-7801C86DF46B}"/>
            </a:ext>
          </a:extLst>
        </xdr:cNvPr>
        <xdr:cNvSpPr txBox="1">
          <a:spLocks/>
        </xdr:cNvSpPr>
      </xdr:nvSpPr>
      <xdr:spPr>
        <a:xfrm>
          <a:off x="1460500" y="171450"/>
          <a:ext cx="4273550" cy="165100"/>
        </a:xfrm>
        <a:prstGeom prst="rect">
          <a:avLst/>
        </a:prstGeom>
      </xdr:spPr>
      <xdr:txBody>
        <a:bodyPr wrap="square" lIns="0" tIns="0" rIns="0" bIns="0" rtlCol="0">
          <a:noAutofit/>
        </a:bodyPr>
        <a:lstStyle/>
        <a:p>
          <a:pPr marL="12700">
            <a:spcBef>
              <a:spcPts val="80"/>
            </a:spcBef>
            <a:buNone/>
          </a:pPr>
          <a:r>
            <a:rPr lang="es-ES" sz="950" b="1">
              <a:effectLst/>
              <a:latin typeface="Arial" panose="020B0604020202020204" pitchFamily="34" charset="0"/>
              <a:ea typeface="Arial" panose="020B0604020202020204" pitchFamily="34" charset="0"/>
            </a:rPr>
            <a:t>Ayuntamiento</a:t>
          </a:r>
          <a:r>
            <a:rPr lang="es-ES" sz="950" b="0" spc="50">
              <a:effectLst/>
              <a:latin typeface="Times New Roman" panose="02020603050405020304" pitchFamily="18" charset="0"/>
              <a:ea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950" b="1">
              <a:effectLst/>
              <a:latin typeface="Arial" panose="020B0604020202020204" pitchFamily="34" charset="0"/>
              <a:ea typeface="Arial" panose="020B0604020202020204" pitchFamily="34" charset="0"/>
            </a:rPr>
            <a:t>Municipal</a:t>
          </a:r>
          <a:r>
            <a:rPr lang="es-ES" sz="950" b="0" spc="50">
              <a:effectLst/>
              <a:latin typeface="Times New Roman" panose="02020603050405020304" pitchFamily="18" charset="0"/>
              <a:ea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950" b="1">
              <a:effectLst/>
              <a:latin typeface="Arial" panose="020B0604020202020204" pitchFamily="34" charset="0"/>
              <a:ea typeface="Arial" panose="020B0604020202020204" pitchFamily="34" charset="0"/>
            </a:rPr>
            <a:t>de</a:t>
          </a:r>
          <a:r>
            <a:rPr lang="es-ES" sz="950" b="0" spc="55">
              <a:effectLst/>
              <a:latin typeface="Times New Roman" panose="02020603050405020304" pitchFamily="18" charset="0"/>
              <a:ea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950" b="1">
              <a:effectLst/>
              <a:latin typeface="Arial" panose="020B0604020202020204" pitchFamily="34" charset="0"/>
              <a:ea typeface="Arial" panose="020B0604020202020204" pitchFamily="34" charset="0"/>
            </a:rPr>
            <a:t>Playas</a:t>
          </a:r>
          <a:r>
            <a:rPr lang="es-ES" sz="950" b="0" spc="50">
              <a:effectLst/>
              <a:latin typeface="Times New Roman" panose="02020603050405020304" pitchFamily="18" charset="0"/>
              <a:ea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950" b="1">
              <a:effectLst/>
              <a:latin typeface="Arial" panose="020B0604020202020204" pitchFamily="34" charset="0"/>
              <a:ea typeface="Arial" panose="020B0604020202020204" pitchFamily="34" charset="0"/>
            </a:rPr>
            <a:t>de</a:t>
          </a:r>
          <a:r>
            <a:rPr lang="es-ES" sz="950" b="0" spc="50">
              <a:effectLst/>
              <a:latin typeface="Times New Roman" panose="02020603050405020304" pitchFamily="18" charset="0"/>
              <a:ea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950" b="1">
              <a:effectLst/>
              <a:latin typeface="Arial" panose="020B0604020202020204" pitchFamily="34" charset="0"/>
              <a:ea typeface="Arial" panose="020B0604020202020204" pitchFamily="34" charset="0"/>
            </a:rPr>
            <a:t>Rosarito,</a:t>
          </a:r>
          <a:r>
            <a:rPr lang="es-ES" sz="950" b="0" spc="55">
              <a:effectLst/>
              <a:latin typeface="Times New Roman" panose="02020603050405020304" pitchFamily="18" charset="0"/>
              <a:ea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950" b="1" spc="-20">
              <a:effectLst/>
              <a:latin typeface="Arial" panose="020B0604020202020204" pitchFamily="34" charset="0"/>
              <a:ea typeface="Arial" panose="020B0604020202020204" pitchFamily="34" charset="0"/>
            </a:rPr>
            <a:t>B.C.</a:t>
          </a:r>
          <a:endParaRPr lang="es-MX" sz="950" b="1">
            <a:effectLst/>
            <a:latin typeface="Arial" panose="020B0604020202020204" pitchFamily="34" charset="0"/>
            <a:ea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990602</xdr:colOff>
      <xdr:row>2</xdr:row>
      <xdr:rowOff>88901</xdr:rowOff>
    </xdr:from>
    <xdr:to>
      <xdr:col>4</xdr:col>
      <xdr:colOff>352426</xdr:colOff>
      <xdr:row>4</xdr:row>
      <xdr:rowOff>95250</xdr:rowOff>
    </xdr:to>
    <xdr:sp macro="" textlink="">
      <xdr:nvSpPr>
        <xdr:cNvPr id="5" name="Textbox 5">
          <a:extLst>
            <a:ext uri="{FF2B5EF4-FFF2-40B4-BE49-F238E27FC236}">
              <a16:creationId xmlns:a16="http://schemas.microsoft.com/office/drawing/2014/main" id="{F7B21ADB-AE55-45EB-8711-84ABB6FC881E}"/>
            </a:ext>
          </a:extLst>
        </xdr:cNvPr>
        <xdr:cNvSpPr txBox="1">
          <a:spLocks/>
        </xdr:cNvSpPr>
      </xdr:nvSpPr>
      <xdr:spPr>
        <a:xfrm>
          <a:off x="990602" y="469901"/>
          <a:ext cx="4238624" cy="387349"/>
        </a:xfrm>
        <a:prstGeom prst="rect">
          <a:avLst/>
        </a:prstGeom>
      </xdr:spPr>
      <xdr:txBody>
        <a:bodyPr wrap="square" lIns="0" tIns="0" rIns="0" bIns="0" rtlCol="0">
          <a:noAutofit/>
        </a:bodyPr>
        <a:lstStyle/>
        <a:p>
          <a:pPr marL="1244600" indent="-1232535">
            <a:lnSpc>
              <a:spcPct val="120000"/>
            </a:lnSpc>
            <a:buNone/>
          </a:pPr>
          <a:r>
            <a:rPr lang="es-ES" sz="950" b="1">
              <a:effectLst/>
              <a:latin typeface="Arial" panose="020B0604020202020204" pitchFamily="34" charset="0"/>
              <a:ea typeface="Arial" panose="020B0604020202020204" pitchFamily="34" charset="0"/>
            </a:rPr>
            <a:t>Calle</a:t>
          </a:r>
          <a:r>
            <a:rPr lang="es-ES" sz="950" b="0">
              <a:effectLst/>
              <a:latin typeface="Times New Roman" panose="02020603050405020304" pitchFamily="18" charset="0"/>
              <a:ea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950" b="1">
              <a:effectLst/>
              <a:latin typeface="Arial" panose="020B0604020202020204" pitchFamily="34" charset="0"/>
              <a:ea typeface="Arial" panose="020B0604020202020204" pitchFamily="34" charset="0"/>
            </a:rPr>
            <a:t>José</a:t>
          </a:r>
          <a:r>
            <a:rPr lang="es-ES" sz="950" b="0">
              <a:effectLst/>
              <a:latin typeface="Times New Roman" panose="02020603050405020304" pitchFamily="18" charset="0"/>
              <a:ea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950" b="1">
              <a:effectLst/>
              <a:latin typeface="Arial" panose="020B0604020202020204" pitchFamily="34" charset="0"/>
              <a:ea typeface="Arial" panose="020B0604020202020204" pitchFamily="34" charset="0"/>
            </a:rPr>
            <a:t>Haroz</a:t>
          </a:r>
          <a:r>
            <a:rPr lang="es-ES" sz="950" b="0">
              <a:effectLst/>
              <a:latin typeface="Times New Roman" panose="02020603050405020304" pitchFamily="18" charset="0"/>
              <a:ea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950" b="1">
              <a:effectLst/>
              <a:latin typeface="Arial" panose="020B0604020202020204" pitchFamily="34" charset="0"/>
              <a:ea typeface="Arial" panose="020B0604020202020204" pitchFamily="34" charset="0"/>
            </a:rPr>
            <a:t>Aguilar</a:t>
          </a:r>
          <a:r>
            <a:rPr lang="es-ES" sz="950" b="0">
              <a:effectLst/>
              <a:latin typeface="Times New Roman" panose="02020603050405020304" pitchFamily="18" charset="0"/>
              <a:ea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950" b="1">
              <a:effectLst/>
              <a:latin typeface="Arial" panose="020B0604020202020204" pitchFamily="34" charset="0"/>
              <a:ea typeface="Arial" panose="020B0604020202020204" pitchFamily="34" charset="0"/>
            </a:rPr>
            <a:t>No.2000,</a:t>
          </a:r>
          <a:r>
            <a:rPr lang="es-ES" sz="950" b="0">
              <a:effectLst/>
              <a:latin typeface="Times New Roman" panose="02020603050405020304" pitchFamily="18" charset="0"/>
              <a:ea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950" b="1">
              <a:effectLst/>
              <a:latin typeface="Arial" panose="020B0604020202020204" pitchFamily="34" charset="0"/>
              <a:ea typeface="Arial" panose="020B0604020202020204" pitchFamily="34" charset="0"/>
            </a:rPr>
            <a:t>Fraccionamiento</a:t>
          </a:r>
          <a:r>
            <a:rPr lang="es-ES" sz="950" b="0">
              <a:effectLst/>
              <a:latin typeface="Times New Roman" panose="02020603050405020304" pitchFamily="18" charset="0"/>
              <a:ea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950" b="1">
              <a:effectLst/>
              <a:latin typeface="Arial" panose="020B0604020202020204" pitchFamily="34" charset="0"/>
              <a:ea typeface="Arial" panose="020B0604020202020204" pitchFamily="34" charset="0"/>
            </a:rPr>
            <a:t>Villa</a:t>
          </a:r>
          <a:r>
            <a:rPr lang="es-ES" sz="950" b="0">
              <a:effectLst/>
              <a:latin typeface="Times New Roman" panose="02020603050405020304" pitchFamily="18" charset="0"/>
              <a:ea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950" b="1">
              <a:effectLst/>
              <a:latin typeface="Arial" panose="020B0604020202020204" pitchFamily="34" charset="0"/>
              <a:ea typeface="Arial" panose="020B0604020202020204" pitchFamily="34" charset="0"/>
            </a:rPr>
            <a:t>Turística,</a:t>
          </a:r>
          <a:r>
            <a:rPr lang="es-ES" sz="950" b="0">
              <a:effectLst/>
              <a:latin typeface="Times New Roman" panose="02020603050405020304" pitchFamily="18" charset="0"/>
              <a:ea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950" b="1">
              <a:effectLst/>
              <a:latin typeface="Arial" panose="020B0604020202020204" pitchFamily="34" charset="0"/>
              <a:ea typeface="Arial" panose="020B0604020202020204" pitchFamily="34" charset="0"/>
            </a:rPr>
            <a:t>Playas</a:t>
          </a:r>
          <a:r>
            <a:rPr lang="es-ES" sz="950" b="0">
              <a:effectLst/>
              <a:latin typeface="Times New Roman" panose="02020603050405020304" pitchFamily="18" charset="0"/>
              <a:ea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950" b="1">
              <a:effectLst/>
              <a:latin typeface="Arial" panose="020B0604020202020204" pitchFamily="34" charset="0"/>
              <a:ea typeface="Arial" panose="020B0604020202020204" pitchFamily="34" charset="0"/>
            </a:rPr>
            <a:t>de</a:t>
          </a:r>
          <a:r>
            <a:rPr lang="es-ES" sz="950" b="0">
              <a:effectLst/>
              <a:latin typeface="Times New Roman" panose="02020603050405020304" pitchFamily="18" charset="0"/>
              <a:ea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950" b="1">
              <a:effectLst/>
              <a:latin typeface="Arial" panose="020B0604020202020204" pitchFamily="34" charset="0"/>
              <a:ea typeface="Arial" panose="020B0604020202020204" pitchFamily="34" charset="0"/>
            </a:rPr>
            <a:t>Rosarito</a:t>
          </a:r>
          <a:r>
            <a:rPr lang="es-ES" sz="950" b="0">
              <a:effectLst/>
              <a:latin typeface="Times New Roman" panose="02020603050405020304" pitchFamily="18" charset="0"/>
              <a:ea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ES" sz="950" b="1">
              <a:effectLst/>
              <a:latin typeface="Arial" panose="020B0604020202020204" pitchFamily="34" charset="0"/>
              <a:ea typeface="Arial" panose="020B0604020202020204" pitchFamily="34" charset="0"/>
            </a:rPr>
            <a:t>B.C.</a:t>
          </a:r>
          <a:endParaRPr lang="es-MX" sz="950" b="1">
            <a:effectLst/>
            <a:latin typeface="Arial" panose="020B0604020202020204" pitchFamily="34" charset="0"/>
            <a:ea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857250</xdr:colOff>
      <xdr:row>5</xdr:row>
      <xdr:rowOff>0</xdr:rowOff>
    </xdr:from>
    <xdr:to>
      <xdr:col>4</xdr:col>
      <xdr:colOff>273050</xdr:colOff>
      <xdr:row>6</xdr:row>
      <xdr:rowOff>19050</xdr:rowOff>
    </xdr:to>
    <xdr:sp macro="" textlink="">
      <xdr:nvSpPr>
        <xdr:cNvPr id="6" name="Textbox 6">
          <a:extLst>
            <a:ext uri="{FF2B5EF4-FFF2-40B4-BE49-F238E27FC236}">
              <a16:creationId xmlns:a16="http://schemas.microsoft.com/office/drawing/2014/main" id="{E863A41A-A759-4C22-99B8-FE6D469D41F5}"/>
            </a:ext>
          </a:extLst>
        </xdr:cNvPr>
        <xdr:cNvSpPr txBox="1">
          <a:spLocks/>
        </xdr:cNvSpPr>
      </xdr:nvSpPr>
      <xdr:spPr>
        <a:xfrm>
          <a:off x="857250" y="793750"/>
          <a:ext cx="3867150" cy="177800"/>
        </a:xfrm>
        <a:prstGeom prst="rect">
          <a:avLst/>
        </a:prstGeom>
      </xdr:spPr>
      <xdr:txBody>
        <a:bodyPr wrap="square" lIns="0" tIns="0" rIns="0" bIns="0" rtlCol="0">
          <a:noAutofit/>
        </a:bodyPr>
        <a:lstStyle/>
        <a:p>
          <a:pPr marL="12700" algn="ctr">
            <a:spcBef>
              <a:spcPts val="80"/>
            </a:spcBef>
            <a:buNone/>
          </a:pPr>
          <a:r>
            <a:rPr lang="es-ES" sz="950" b="1">
              <a:effectLst/>
              <a:latin typeface="Arial" panose="020B0604020202020204" pitchFamily="34" charset="0"/>
              <a:ea typeface="Arial" panose="020B0604020202020204" pitchFamily="34" charset="0"/>
            </a:rPr>
            <a:t>Clasificador</a:t>
          </a:r>
          <a:r>
            <a:rPr lang="es-ES" sz="950" b="1" baseline="0">
              <a:effectLst/>
              <a:latin typeface="Arial" panose="020B0604020202020204" pitchFamily="34" charset="0"/>
              <a:ea typeface="Arial" panose="020B0604020202020204" pitchFamily="34" charset="0"/>
            </a:rPr>
            <a:t> por Objeto del Gasto</a:t>
          </a:r>
          <a:endParaRPr lang="es-MX" sz="950" b="1">
            <a:effectLst/>
            <a:latin typeface="Arial" panose="020B0604020202020204" pitchFamily="34" charset="0"/>
            <a:ea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H207"/>
  <sheetViews>
    <sheetView tabSelected="1" zoomScaleNormal="100" workbookViewId="0">
      <selection activeCell="F27" sqref="F27"/>
    </sheetView>
  </sheetViews>
  <sheetFormatPr baseColWidth="10" defaultColWidth="11.42578125" defaultRowHeight="15" x14ac:dyDescent="0.25"/>
  <cols>
    <col min="1" max="1" width="23.42578125" style="1" customWidth="1"/>
    <col min="2" max="2" width="14.42578125" style="4" bestFit="1" customWidth="1"/>
    <col min="3" max="3" width="11.42578125" style="1"/>
    <col min="4" max="4" width="23.85546875" style="1" customWidth="1"/>
    <col min="5" max="5" width="22.85546875" style="1" customWidth="1"/>
    <col min="6" max="6" width="22.7109375" style="1" customWidth="1"/>
    <col min="7" max="7" width="17" style="1" customWidth="1"/>
    <col min="8" max="255" width="11.42578125" style="1"/>
    <col min="256" max="256" width="23.42578125" style="1" customWidth="1"/>
    <col min="257" max="257" width="14.42578125" style="1" bestFit="1" customWidth="1"/>
    <col min="258" max="258" width="11.42578125" style="1"/>
    <col min="259" max="259" width="14.7109375" style="1" customWidth="1"/>
    <col min="260" max="260" width="18.42578125" style="1" customWidth="1"/>
    <col min="261" max="261" width="11.140625" style="1" customWidth="1"/>
    <col min="262" max="262" width="22.7109375" style="1" customWidth="1"/>
    <col min="263" max="263" width="17" style="1" customWidth="1"/>
    <col min="264" max="511" width="11.42578125" style="1"/>
    <col min="512" max="512" width="23.42578125" style="1" customWidth="1"/>
    <col min="513" max="513" width="14.42578125" style="1" bestFit="1" customWidth="1"/>
    <col min="514" max="514" width="11.42578125" style="1"/>
    <col min="515" max="515" width="14.7109375" style="1" customWidth="1"/>
    <col min="516" max="516" width="18.42578125" style="1" customWidth="1"/>
    <col min="517" max="517" width="11.140625" style="1" customWidth="1"/>
    <col min="518" max="518" width="22.7109375" style="1" customWidth="1"/>
    <col min="519" max="519" width="17" style="1" customWidth="1"/>
    <col min="520" max="767" width="11.42578125" style="1"/>
    <col min="768" max="768" width="23.42578125" style="1" customWidth="1"/>
    <col min="769" max="769" width="14.42578125" style="1" bestFit="1" customWidth="1"/>
    <col min="770" max="770" width="11.42578125" style="1"/>
    <col min="771" max="771" width="14.7109375" style="1" customWidth="1"/>
    <col min="772" max="772" width="18.42578125" style="1" customWidth="1"/>
    <col min="773" max="773" width="11.140625" style="1" customWidth="1"/>
    <col min="774" max="774" width="22.7109375" style="1" customWidth="1"/>
    <col min="775" max="775" width="17" style="1" customWidth="1"/>
    <col min="776" max="1023" width="11.42578125" style="1"/>
    <col min="1024" max="1024" width="23.42578125" style="1" customWidth="1"/>
    <col min="1025" max="1025" width="14.42578125" style="1" bestFit="1" customWidth="1"/>
    <col min="1026" max="1026" width="11.42578125" style="1"/>
    <col min="1027" max="1027" width="14.7109375" style="1" customWidth="1"/>
    <col min="1028" max="1028" width="18.42578125" style="1" customWidth="1"/>
    <col min="1029" max="1029" width="11.140625" style="1" customWidth="1"/>
    <col min="1030" max="1030" width="22.7109375" style="1" customWidth="1"/>
    <col min="1031" max="1031" width="17" style="1" customWidth="1"/>
    <col min="1032" max="1279" width="11.42578125" style="1"/>
    <col min="1280" max="1280" width="23.42578125" style="1" customWidth="1"/>
    <col min="1281" max="1281" width="14.42578125" style="1" bestFit="1" customWidth="1"/>
    <col min="1282" max="1282" width="11.42578125" style="1"/>
    <col min="1283" max="1283" width="14.7109375" style="1" customWidth="1"/>
    <col min="1284" max="1284" width="18.42578125" style="1" customWidth="1"/>
    <col min="1285" max="1285" width="11.140625" style="1" customWidth="1"/>
    <col min="1286" max="1286" width="22.7109375" style="1" customWidth="1"/>
    <col min="1287" max="1287" width="17" style="1" customWidth="1"/>
    <col min="1288" max="1535" width="11.42578125" style="1"/>
    <col min="1536" max="1536" width="23.42578125" style="1" customWidth="1"/>
    <col min="1537" max="1537" width="14.42578125" style="1" bestFit="1" customWidth="1"/>
    <col min="1538" max="1538" width="11.42578125" style="1"/>
    <col min="1539" max="1539" width="14.7109375" style="1" customWidth="1"/>
    <col min="1540" max="1540" width="18.42578125" style="1" customWidth="1"/>
    <col min="1541" max="1541" width="11.140625" style="1" customWidth="1"/>
    <col min="1542" max="1542" width="22.7109375" style="1" customWidth="1"/>
    <col min="1543" max="1543" width="17" style="1" customWidth="1"/>
    <col min="1544" max="1791" width="11.42578125" style="1"/>
    <col min="1792" max="1792" width="23.42578125" style="1" customWidth="1"/>
    <col min="1793" max="1793" width="14.42578125" style="1" bestFit="1" customWidth="1"/>
    <col min="1794" max="1794" width="11.42578125" style="1"/>
    <col min="1795" max="1795" width="14.7109375" style="1" customWidth="1"/>
    <col min="1796" max="1796" width="18.42578125" style="1" customWidth="1"/>
    <col min="1797" max="1797" width="11.140625" style="1" customWidth="1"/>
    <col min="1798" max="1798" width="22.7109375" style="1" customWidth="1"/>
    <col min="1799" max="1799" width="17" style="1" customWidth="1"/>
    <col min="1800" max="2047" width="11.42578125" style="1"/>
    <col min="2048" max="2048" width="23.42578125" style="1" customWidth="1"/>
    <col min="2049" max="2049" width="14.42578125" style="1" bestFit="1" customWidth="1"/>
    <col min="2050" max="2050" width="11.42578125" style="1"/>
    <col min="2051" max="2051" width="14.7109375" style="1" customWidth="1"/>
    <col min="2052" max="2052" width="18.42578125" style="1" customWidth="1"/>
    <col min="2053" max="2053" width="11.140625" style="1" customWidth="1"/>
    <col min="2054" max="2054" width="22.7109375" style="1" customWidth="1"/>
    <col min="2055" max="2055" width="17" style="1" customWidth="1"/>
    <col min="2056" max="2303" width="11.42578125" style="1"/>
    <col min="2304" max="2304" width="23.42578125" style="1" customWidth="1"/>
    <col min="2305" max="2305" width="14.42578125" style="1" bestFit="1" customWidth="1"/>
    <col min="2306" max="2306" width="11.42578125" style="1"/>
    <col min="2307" max="2307" width="14.7109375" style="1" customWidth="1"/>
    <col min="2308" max="2308" width="18.42578125" style="1" customWidth="1"/>
    <col min="2309" max="2309" width="11.140625" style="1" customWidth="1"/>
    <col min="2310" max="2310" width="22.7109375" style="1" customWidth="1"/>
    <col min="2311" max="2311" width="17" style="1" customWidth="1"/>
    <col min="2312" max="2559" width="11.42578125" style="1"/>
    <col min="2560" max="2560" width="23.42578125" style="1" customWidth="1"/>
    <col min="2561" max="2561" width="14.42578125" style="1" bestFit="1" customWidth="1"/>
    <col min="2562" max="2562" width="11.42578125" style="1"/>
    <col min="2563" max="2563" width="14.7109375" style="1" customWidth="1"/>
    <col min="2564" max="2564" width="18.42578125" style="1" customWidth="1"/>
    <col min="2565" max="2565" width="11.140625" style="1" customWidth="1"/>
    <col min="2566" max="2566" width="22.7109375" style="1" customWidth="1"/>
    <col min="2567" max="2567" width="17" style="1" customWidth="1"/>
    <col min="2568" max="2815" width="11.42578125" style="1"/>
    <col min="2816" max="2816" width="23.42578125" style="1" customWidth="1"/>
    <col min="2817" max="2817" width="14.42578125" style="1" bestFit="1" customWidth="1"/>
    <col min="2818" max="2818" width="11.42578125" style="1"/>
    <col min="2819" max="2819" width="14.7109375" style="1" customWidth="1"/>
    <col min="2820" max="2820" width="18.42578125" style="1" customWidth="1"/>
    <col min="2821" max="2821" width="11.140625" style="1" customWidth="1"/>
    <col min="2822" max="2822" width="22.7109375" style="1" customWidth="1"/>
    <col min="2823" max="2823" width="17" style="1" customWidth="1"/>
    <col min="2824" max="3071" width="11.42578125" style="1"/>
    <col min="3072" max="3072" width="23.42578125" style="1" customWidth="1"/>
    <col min="3073" max="3073" width="14.42578125" style="1" bestFit="1" customWidth="1"/>
    <col min="3074" max="3074" width="11.42578125" style="1"/>
    <col min="3075" max="3075" width="14.7109375" style="1" customWidth="1"/>
    <col min="3076" max="3076" width="18.42578125" style="1" customWidth="1"/>
    <col min="3077" max="3077" width="11.140625" style="1" customWidth="1"/>
    <col min="3078" max="3078" width="22.7109375" style="1" customWidth="1"/>
    <col min="3079" max="3079" width="17" style="1" customWidth="1"/>
    <col min="3080" max="3327" width="11.42578125" style="1"/>
    <col min="3328" max="3328" width="23.42578125" style="1" customWidth="1"/>
    <col min="3329" max="3329" width="14.42578125" style="1" bestFit="1" customWidth="1"/>
    <col min="3330" max="3330" width="11.42578125" style="1"/>
    <col min="3331" max="3331" width="14.7109375" style="1" customWidth="1"/>
    <col min="3332" max="3332" width="18.42578125" style="1" customWidth="1"/>
    <col min="3333" max="3333" width="11.140625" style="1" customWidth="1"/>
    <col min="3334" max="3334" width="22.7109375" style="1" customWidth="1"/>
    <col min="3335" max="3335" width="17" style="1" customWidth="1"/>
    <col min="3336" max="3583" width="11.42578125" style="1"/>
    <col min="3584" max="3584" width="23.42578125" style="1" customWidth="1"/>
    <col min="3585" max="3585" width="14.42578125" style="1" bestFit="1" customWidth="1"/>
    <col min="3586" max="3586" width="11.42578125" style="1"/>
    <col min="3587" max="3587" width="14.7109375" style="1" customWidth="1"/>
    <col min="3588" max="3588" width="18.42578125" style="1" customWidth="1"/>
    <col min="3589" max="3589" width="11.140625" style="1" customWidth="1"/>
    <col min="3590" max="3590" width="22.7109375" style="1" customWidth="1"/>
    <col min="3591" max="3591" width="17" style="1" customWidth="1"/>
    <col min="3592" max="3839" width="11.42578125" style="1"/>
    <col min="3840" max="3840" width="23.42578125" style="1" customWidth="1"/>
    <col min="3841" max="3841" width="14.42578125" style="1" bestFit="1" customWidth="1"/>
    <col min="3842" max="3842" width="11.42578125" style="1"/>
    <col min="3843" max="3843" width="14.7109375" style="1" customWidth="1"/>
    <col min="3844" max="3844" width="18.42578125" style="1" customWidth="1"/>
    <col min="3845" max="3845" width="11.140625" style="1" customWidth="1"/>
    <col min="3846" max="3846" width="22.7109375" style="1" customWidth="1"/>
    <col min="3847" max="3847" width="17" style="1" customWidth="1"/>
    <col min="3848" max="4095" width="11.42578125" style="1"/>
    <col min="4096" max="4096" width="23.42578125" style="1" customWidth="1"/>
    <col min="4097" max="4097" width="14.42578125" style="1" bestFit="1" customWidth="1"/>
    <col min="4098" max="4098" width="11.42578125" style="1"/>
    <col min="4099" max="4099" width="14.7109375" style="1" customWidth="1"/>
    <col min="4100" max="4100" width="18.42578125" style="1" customWidth="1"/>
    <col min="4101" max="4101" width="11.140625" style="1" customWidth="1"/>
    <col min="4102" max="4102" width="22.7109375" style="1" customWidth="1"/>
    <col min="4103" max="4103" width="17" style="1" customWidth="1"/>
    <col min="4104" max="4351" width="11.42578125" style="1"/>
    <col min="4352" max="4352" width="23.42578125" style="1" customWidth="1"/>
    <col min="4353" max="4353" width="14.42578125" style="1" bestFit="1" customWidth="1"/>
    <col min="4354" max="4354" width="11.42578125" style="1"/>
    <col min="4355" max="4355" width="14.7109375" style="1" customWidth="1"/>
    <col min="4356" max="4356" width="18.42578125" style="1" customWidth="1"/>
    <col min="4357" max="4357" width="11.140625" style="1" customWidth="1"/>
    <col min="4358" max="4358" width="22.7109375" style="1" customWidth="1"/>
    <col min="4359" max="4359" width="17" style="1" customWidth="1"/>
    <col min="4360" max="4607" width="11.42578125" style="1"/>
    <col min="4608" max="4608" width="23.42578125" style="1" customWidth="1"/>
    <col min="4609" max="4609" width="14.42578125" style="1" bestFit="1" customWidth="1"/>
    <col min="4610" max="4610" width="11.42578125" style="1"/>
    <col min="4611" max="4611" width="14.7109375" style="1" customWidth="1"/>
    <col min="4612" max="4612" width="18.42578125" style="1" customWidth="1"/>
    <col min="4613" max="4613" width="11.140625" style="1" customWidth="1"/>
    <col min="4614" max="4614" width="22.7109375" style="1" customWidth="1"/>
    <col min="4615" max="4615" width="17" style="1" customWidth="1"/>
    <col min="4616" max="4863" width="11.42578125" style="1"/>
    <col min="4864" max="4864" width="23.42578125" style="1" customWidth="1"/>
    <col min="4865" max="4865" width="14.42578125" style="1" bestFit="1" customWidth="1"/>
    <col min="4866" max="4866" width="11.42578125" style="1"/>
    <col min="4867" max="4867" width="14.7109375" style="1" customWidth="1"/>
    <col min="4868" max="4868" width="18.42578125" style="1" customWidth="1"/>
    <col min="4869" max="4869" width="11.140625" style="1" customWidth="1"/>
    <col min="4870" max="4870" width="22.7109375" style="1" customWidth="1"/>
    <col min="4871" max="4871" width="17" style="1" customWidth="1"/>
    <col min="4872" max="5119" width="11.42578125" style="1"/>
    <col min="5120" max="5120" width="23.42578125" style="1" customWidth="1"/>
    <col min="5121" max="5121" width="14.42578125" style="1" bestFit="1" customWidth="1"/>
    <col min="5122" max="5122" width="11.42578125" style="1"/>
    <col min="5123" max="5123" width="14.7109375" style="1" customWidth="1"/>
    <col min="5124" max="5124" width="18.42578125" style="1" customWidth="1"/>
    <col min="5125" max="5125" width="11.140625" style="1" customWidth="1"/>
    <col min="5126" max="5126" width="22.7109375" style="1" customWidth="1"/>
    <col min="5127" max="5127" width="17" style="1" customWidth="1"/>
    <col min="5128" max="5375" width="11.42578125" style="1"/>
    <col min="5376" max="5376" width="23.42578125" style="1" customWidth="1"/>
    <col min="5377" max="5377" width="14.42578125" style="1" bestFit="1" customWidth="1"/>
    <col min="5378" max="5378" width="11.42578125" style="1"/>
    <col min="5379" max="5379" width="14.7109375" style="1" customWidth="1"/>
    <col min="5380" max="5380" width="18.42578125" style="1" customWidth="1"/>
    <col min="5381" max="5381" width="11.140625" style="1" customWidth="1"/>
    <col min="5382" max="5382" width="22.7109375" style="1" customWidth="1"/>
    <col min="5383" max="5383" width="17" style="1" customWidth="1"/>
    <col min="5384" max="5631" width="11.42578125" style="1"/>
    <col min="5632" max="5632" width="23.42578125" style="1" customWidth="1"/>
    <col min="5633" max="5633" width="14.42578125" style="1" bestFit="1" customWidth="1"/>
    <col min="5634" max="5634" width="11.42578125" style="1"/>
    <col min="5635" max="5635" width="14.7109375" style="1" customWidth="1"/>
    <col min="5636" max="5636" width="18.42578125" style="1" customWidth="1"/>
    <col min="5637" max="5637" width="11.140625" style="1" customWidth="1"/>
    <col min="5638" max="5638" width="22.7109375" style="1" customWidth="1"/>
    <col min="5639" max="5639" width="17" style="1" customWidth="1"/>
    <col min="5640" max="5887" width="11.42578125" style="1"/>
    <col min="5888" max="5888" width="23.42578125" style="1" customWidth="1"/>
    <col min="5889" max="5889" width="14.42578125" style="1" bestFit="1" customWidth="1"/>
    <col min="5890" max="5890" width="11.42578125" style="1"/>
    <col min="5891" max="5891" width="14.7109375" style="1" customWidth="1"/>
    <col min="5892" max="5892" width="18.42578125" style="1" customWidth="1"/>
    <col min="5893" max="5893" width="11.140625" style="1" customWidth="1"/>
    <col min="5894" max="5894" width="22.7109375" style="1" customWidth="1"/>
    <col min="5895" max="5895" width="17" style="1" customWidth="1"/>
    <col min="5896" max="6143" width="11.42578125" style="1"/>
    <col min="6144" max="6144" width="23.42578125" style="1" customWidth="1"/>
    <col min="6145" max="6145" width="14.42578125" style="1" bestFit="1" customWidth="1"/>
    <col min="6146" max="6146" width="11.42578125" style="1"/>
    <col min="6147" max="6147" width="14.7109375" style="1" customWidth="1"/>
    <col min="6148" max="6148" width="18.42578125" style="1" customWidth="1"/>
    <col min="6149" max="6149" width="11.140625" style="1" customWidth="1"/>
    <col min="6150" max="6150" width="22.7109375" style="1" customWidth="1"/>
    <col min="6151" max="6151" width="17" style="1" customWidth="1"/>
    <col min="6152" max="6399" width="11.42578125" style="1"/>
    <col min="6400" max="6400" width="23.42578125" style="1" customWidth="1"/>
    <col min="6401" max="6401" width="14.42578125" style="1" bestFit="1" customWidth="1"/>
    <col min="6402" max="6402" width="11.42578125" style="1"/>
    <col min="6403" max="6403" width="14.7109375" style="1" customWidth="1"/>
    <col min="6404" max="6404" width="18.42578125" style="1" customWidth="1"/>
    <col min="6405" max="6405" width="11.140625" style="1" customWidth="1"/>
    <col min="6406" max="6406" width="22.7109375" style="1" customWidth="1"/>
    <col min="6407" max="6407" width="17" style="1" customWidth="1"/>
    <col min="6408" max="6655" width="11.42578125" style="1"/>
    <col min="6656" max="6656" width="23.42578125" style="1" customWidth="1"/>
    <col min="6657" max="6657" width="14.42578125" style="1" bestFit="1" customWidth="1"/>
    <col min="6658" max="6658" width="11.42578125" style="1"/>
    <col min="6659" max="6659" width="14.7109375" style="1" customWidth="1"/>
    <col min="6660" max="6660" width="18.42578125" style="1" customWidth="1"/>
    <col min="6661" max="6661" width="11.140625" style="1" customWidth="1"/>
    <col min="6662" max="6662" width="22.7109375" style="1" customWidth="1"/>
    <col min="6663" max="6663" width="17" style="1" customWidth="1"/>
    <col min="6664" max="6911" width="11.42578125" style="1"/>
    <col min="6912" max="6912" width="23.42578125" style="1" customWidth="1"/>
    <col min="6913" max="6913" width="14.42578125" style="1" bestFit="1" customWidth="1"/>
    <col min="6914" max="6914" width="11.42578125" style="1"/>
    <col min="6915" max="6915" width="14.7109375" style="1" customWidth="1"/>
    <col min="6916" max="6916" width="18.42578125" style="1" customWidth="1"/>
    <col min="6917" max="6917" width="11.140625" style="1" customWidth="1"/>
    <col min="6918" max="6918" width="22.7109375" style="1" customWidth="1"/>
    <col min="6919" max="6919" width="17" style="1" customWidth="1"/>
    <col min="6920" max="7167" width="11.42578125" style="1"/>
    <col min="7168" max="7168" width="23.42578125" style="1" customWidth="1"/>
    <col min="7169" max="7169" width="14.42578125" style="1" bestFit="1" customWidth="1"/>
    <col min="7170" max="7170" width="11.42578125" style="1"/>
    <col min="7171" max="7171" width="14.7109375" style="1" customWidth="1"/>
    <col min="7172" max="7172" width="18.42578125" style="1" customWidth="1"/>
    <col min="7173" max="7173" width="11.140625" style="1" customWidth="1"/>
    <col min="7174" max="7174" width="22.7109375" style="1" customWidth="1"/>
    <col min="7175" max="7175" width="17" style="1" customWidth="1"/>
    <col min="7176" max="7423" width="11.42578125" style="1"/>
    <col min="7424" max="7424" width="23.42578125" style="1" customWidth="1"/>
    <col min="7425" max="7425" width="14.42578125" style="1" bestFit="1" customWidth="1"/>
    <col min="7426" max="7426" width="11.42578125" style="1"/>
    <col min="7427" max="7427" width="14.7109375" style="1" customWidth="1"/>
    <col min="7428" max="7428" width="18.42578125" style="1" customWidth="1"/>
    <col min="7429" max="7429" width="11.140625" style="1" customWidth="1"/>
    <col min="7430" max="7430" width="22.7109375" style="1" customWidth="1"/>
    <col min="7431" max="7431" width="17" style="1" customWidth="1"/>
    <col min="7432" max="7679" width="11.42578125" style="1"/>
    <col min="7680" max="7680" width="23.42578125" style="1" customWidth="1"/>
    <col min="7681" max="7681" width="14.42578125" style="1" bestFit="1" customWidth="1"/>
    <col min="7682" max="7682" width="11.42578125" style="1"/>
    <col min="7683" max="7683" width="14.7109375" style="1" customWidth="1"/>
    <col min="7684" max="7684" width="18.42578125" style="1" customWidth="1"/>
    <col min="7685" max="7685" width="11.140625" style="1" customWidth="1"/>
    <col min="7686" max="7686" width="22.7109375" style="1" customWidth="1"/>
    <col min="7687" max="7687" width="17" style="1" customWidth="1"/>
    <col min="7688" max="7935" width="11.42578125" style="1"/>
    <col min="7936" max="7936" width="23.42578125" style="1" customWidth="1"/>
    <col min="7937" max="7937" width="14.42578125" style="1" bestFit="1" customWidth="1"/>
    <col min="7938" max="7938" width="11.42578125" style="1"/>
    <col min="7939" max="7939" width="14.7109375" style="1" customWidth="1"/>
    <col min="7940" max="7940" width="18.42578125" style="1" customWidth="1"/>
    <col min="7941" max="7941" width="11.140625" style="1" customWidth="1"/>
    <col min="7942" max="7942" width="22.7109375" style="1" customWidth="1"/>
    <col min="7943" max="7943" width="17" style="1" customWidth="1"/>
    <col min="7944" max="8191" width="11.42578125" style="1"/>
    <col min="8192" max="8192" width="23.42578125" style="1" customWidth="1"/>
    <col min="8193" max="8193" width="14.42578125" style="1" bestFit="1" customWidth="1"/>
    <col min="8194" max="8194" width="11.42578125" style="1"/>
    <col min="8195" max="8195" width="14.7109375" style="1" customWidth="1"/>
    <col min="8196" max="8196" width="18.42578125" style="1" customWidth="1"/>
    <col min="8197" max="8197" width="11.140625" style="1" customWidth="1"/>
    <col min="8198" max="8198" width="22.7109375" style="1" customWidth="1"/>
    <col min="8199" max="8199" width="17" style="1" customWidth="1"/>
    <col min="8200" max="8447" width="11.42578125" style="1"/>
    <col min="8448" max="8448" width="23.42578125" style="1" customWidth="1"/>
    <col min="8449" max="8449" width="14.42578125" style="1" bestFit="1" customWidth="1"/>
    <col min="8450" max="8450" width="11.42578125" style="1"/>
    <col min="8451" max="8451" width="14.7109375" style="1" customWidth="1"/>
    <col min="8452" max="8452" width="18.42578125" style="1" customWidth="1"/>
    <col min="8453" max="8453" width="11.140625" style="1" customWidth="1"/>
    <col min="8454" max="8454" width="22.7109375" style="1" customWidth="1"/>
    <col min="8455" max="8455" width="17" style="1" customWidth="1"/>
    <col min="8456" max="8703" width="11.42578125" style="1"/>
    <col min="8704" max="8704" width="23.42578125" style="1" customWidth="1"/>
    <col min="8705" max="8705" width="14.42578125" style="1" bestFit="1" customWidth="1"/>
    <col min="8706" max="8706" width="11.42578125" style="1"/>
    <col min="8707" max="8707" width="14.7109375" style="1" customWidth="1"/>
    <col min="8708" max="8708" width="18.42578125" style="1" customWidth="1"/>
    <col min="8709" max="8709" width="11.140625" style="1" customWidth="1"/>
    <col min="8710" max="8710" width="22.7109375" style="1" customWidth="1"/>
    <col min="8711" max="8711" width="17" style="1" customWidth="1"/>
    <col min="8712" max="8959" width="11.42578125" style="1"/>
    <col min="8960" max="8960" width="23.42578125" style="1" customWidth="1"/>
    <col min="8961" max="8961" width="14.42578125" style="1" bestFit="1" customWidth="1"/>
    <col min="8962" max="8962" width="11.42578125" style="1"/>
    <col min="8963" max="8963" width="14.7109375" style="1" customWidth="1"/>
    <col min="8964" max="8964" width="18.42578125" style="1" customWidth="1"/>
    <col min="8965" max="8965" width="11.140625" style="1" customWidth="1"/>
    <col min="8966" max="8966" width="22.7109375" style="1" customWidth="1"/>
    <col min="8967" max="8967" width="17" style="1" customWidth="1"/>
    <col min="8968" max="9215" width="11.42578125" style="1"/>
    <col min="9216" max="9216" width="23.42578125" style="1" customWidth="1"/>
    <col min="9217" max="9217" width="14.42578125" style="1" bestFit="1" customWidth="1"/>
    <col min="9218" max="9218" width="11.42578125" style="1"/>
    <col min="9219" max="9219" width="14.7109375" style="1" customWidth="1"/>
    <col min="9220" max="9220" width="18.42578125" style="1" customWidth="1"/>
    <col min="9221" max="9221" width="11.140625" style="1" customWidth="1"/>
    <col min="9222" max="9222" width="22.7109375" style="1" customWidth="1"/>
    <col min="9223" max="9223" width="17" style="1" customWidth="1"/>
    <col min="9224" max="9471" width="11.42578125" style="1"/>
    <col min="9472" max="9472" width="23.42578125" style="1" customWidth="1"/>
    <col min="9473" max="9473" width="14.42578125" style="1" bestFit="1" customWidth="1"/>
    <col min="9474" max="9474" width="11.42578125" style="1"/>
    <col min="9475" max="9475" width="14.7109375" style="1" customWidth="1"/>
    <col min="9476" max="9476" width="18.42578125" style="1" customWidth="1"/>
    <col min="9477" max="9477" width="11.140625" style="1" customWidth="1"/>
    <col min="9478" max="9478" width="22.7109375" style="1" customWidth="1"/>
    <col min="9479" max="9479" width="17" style="1" customWidth="1"/>
    <col min="9480" max="9727" width="11.42578125" style="1"/>
    <col min="9728" max="9728" width="23.42578125" style="1" customWidth="1"/>
    <col min="9729" max="9729" width="14.42578125" style="1" bestFit="1" customWidth="1"/>
    <col min="9730" max="9730" width="11.42578125" style="1"/>
    <col min="9731" max="9731" width="14.7109375" style="1" customWidth="1"/>
    <col min="9732" max="9732" width="18.42578125" style="1" customWidth="1"/>
    <col min="9733" max="9733" width="11.140625" style="1" customWidth="1"/>
    <col min="9734" max="9734" width="22.7109375" style="1" customWidth="1"/>
    <col min="9735" max="9735" width="17" style="1" customWidth="1"/>
    <col min="9736" max="9983" width="11.42578125" style="1"/>
    <col min="9984" max="9984" width="23.42578125" style="1" customWidth="1"/>
    <col min="9985" max="9985" width="14.42578125" style="1" bestFit="1" customWidth="1"/>
    <col min="9986" max="9986" width="11.42578125" style="1"/>
    <col min="9987" max="9987" width="14.7109375" style="1" customWidth="1"/>
    <col min="9988" max="9988" width="18.42578125" style="1" customWidth="1"/>
    <col min="9989" max="9989" width="11.140625" style="1" customWidth="1"/>
    <col min="9990" max="9990" width="22.7109375" style="1" customWidth="1"/>
    <col min="9991" max="9991" width="17" style="1" customWidth="1"/>
    <col min="9992" max="10239" width="11.42578125" style="1"/>
    <col min="10240" max="10240" width="23.42578125" style="1" customWidth="1"/>
    <col min="10241" max="10241" width="14.42578125" style="1" bestFit="1" customWidth="1"/>
    <col min="10242" max="10242" width="11.42578125" style="1"/>
    <col min="10243" max="10243" width="14.7109375" style="1" customWidth="1"/>
    <col min="10244" max="10244" width="18.42578125" style="1" customWidth="1"/>
    <col min="10245" max="10245" width="11.140625" style="1" customWidth="1"/>
    <col min="10246" max="10246" width="22.7109375" style="1" customWidth="1"/>
    <col min="10247" max="10247" width="17" style="1" customWidth="1"/>
    <col min="10248" max="10495" width="11.42578125" style="1"/>
    <col min="10496" max="10496" width="23.42578125" style="1" customWidth="1"/>
    <col min="10497" max="10497" width="14.42578125" style="1" bestFit="1" customWidth="1"/>
    <col min="10498" max="10498" width="11.42578125" style="1"/>
    <col min="10499" max="10499" width="14.7109375" style="1" customWidth="1"/>
    <col min="10500" max="10500" width="18.42578125" style="1" customWidth="1"/>
    <col min="10501" max="10501" width="11.140625" style="1" customWidth="1"/>
    <col min="10502" max="10502" width="22.7109375" style="1" customWidth="1"/>
    <col min="10503" max="10503" width="17" style="1" customWidth="1"/>
    <col min="10504" max="10751" width="11.42578125" style="1"/>
    <col min="10752" max="10752" width="23.42578125" style="1" customWidth="1"/>
    <col min="10753" max="10753" width="14.42578125" style="1" bestFit="1" customWidth="1"/>
    <col min="10754" max="10754" width="11.42578125" style="1"/>
    <col min="10755" max="10755" width="14.7109375" style="1" customWidth="1"/>
    <col min="10756" max="10756" width="18.42578125" style="1" customWidth="1"/>
    <col min="10757" max="10757" width="11.140625" style="1" customWidth="1"/>
    <col min="10758" max="10758" width="22.7109375" style="1" customWidth="1"/>
    <col min="10759" max="10759" width="17" style="1" customWidth="1"/>
    <col min="10760" max="11007" width="11.42578125" style="1"/>
    <col min="11008" max="11008" width="23.42578125" style="1" customWidth="1"/>
    <col min="11009" max="11009" width="14.42578125" style="1" bestFit="1" customWidth="1"/>
    <col min="11010" max="11010" width="11.42578125" style="1"/>
    <col min="11011" max="11011" width="14.7109375" style="1" customWidth="1"/>
    <col min="11012" max="11012" width="18.42578125" style="1" customWidth="1"/>
    <col min="11013" max="11013" width="11.140625" style="1" customWidth="1"/>
    <col min="11014" max="11014" width="22.7109375" style="1" customWidth="1"/>
    <col min="11015" max="11015" width="17" style="1" customWidth="1"/>
    <col min="11016" max="11263" width="11.42578125" style="1"/>
    <col min="11264" max="11264" width="23.42578125" style="1" customWidth="1"/>
    <col min="11265" max="11265" width="14.42578125" style="1" bestFit="1" customWidth="1"/>
    <col min="11266" max="11266" width="11.42578125" style="1"/>
    <col min="11267" max="11267" width="14.7109375" style="1" customWidth="1"/>
    <col min="11268" max="11268" width="18.42578125" style="1" customWidth="1"/>
    <col min="11269" max="11269" width="11.140625" style="1" customWidth="1"/>
    <col min="11270" max="11270" width="22.7109375" style="1" customWidth="1"/>
    <col min="11271" max="11271" width="17" style="1" customWidth="1"/>
    <col min="11272" max="11519" width="11.42578125" style="1"/>
    <col min="11520" max="11520" width="23.42578125" style="1" customWidth="1"/>
    <col min="11521" max="11521" width="14.42578125" style="1" bestFit="1" customWidth="1"/>
    <col min="11522" max="11522" width="11.42578125" style="1"/>
    <col min="11523" max="11523" width="14.7109375" style="1" customWidth="1"/>
    <col min="11524" max="11524" width="18.42578125" style="1" customWidth="1"/>
    <col min="11525" max="11525" width="11.140625" style="1" customWidth="1"/>
    <col min="11526" max="11526" width="22.7109375" style="1" customWidth="1"/>
    <col min="11527" max="11527" width="17" style="1" customWidth="1"/>
    <col min="11528" max="11775" width="11.42578125" style="1"/>
    <col min="11776" max="11776" width="23.42578125" style="1" customWidth="1"/>
    <col min="11777" max="11777" width="14.42578125" style="1" bestFit="1" customWidth="1"/>
    <col min="11778" max="11778" width="11.42578125" style="1"/>
    <col min="11779" max="11779" width="14.7109375" style="1" customWidth="1"/>
    <col min="11780" max="11780" width="18.42578125" style="1" customWidth="1"/>
    <col min="11781" max="11781" width="11.140625" style="1" customWidth="1"/>
    <col min="11782" max="11782" width="22.7109375" style="1" customWidth="1"/>
    <col min="11783" max="11783" width="17" style="1" customWidth="1"/>
    <col min="11784" max="12031" width="11.42578125" style="1"/>
    <col min="12032" max="12032" width="23.42578125" style="1" customWidth="1"/>
    <col min="12033" max="12033" width="14.42578125" style="1" bestFit="1" customWidth="1"/>
    <col min="12034" max="12034" width="11.42578125" style="1"/>
    <col min="12035" max="12035" width="14.7109375" style="1" customWidth="1"/>
    <col min="12036" max="12036" width="18.42578125" style="1" customWidth="1"/>
    <col min="12037" max="12037" width="11.140625" style="1" customWidth="1"/>
    <col min="12038" max="12038" width="22.7109375" style="1" customWidth="1"/>
    <col min="12039" max="12039" width="17" style="1" customWidth="1"/>
    <col min="12040" max="12287" width="11.42578125" style="1"/>
    <col min="12288" max="12288" width="23.42578125" style="1" customWidth="1"/>
    <col min="12289" max="12289" width="14.42578125" style="1" bestFit="1" customWidth="1"/>
    <col min="12290" max="12290" width="11.42578125" style="1"/>
    <col min="12291" max="12291" width="14.7109375" style="1" customWidth="1"/>
    <col min="12292" max="12292" width="18.42578125" style="1" customWidth="1"/>
    <col min="12293" max="12293" width="11.140625" style="1" customWidth="1"/>
    <col min="12294" max="12294" width="22.7109375" style="1" customWidth="1"/>
    <col min="12295" max="12295" width="17" style="1" customWidth="1"/>
    <col min="12296" max="12543" width="11.42578125" style="1"/>
    <col min="12544" max="12544" width="23.42578125" style="1" customWidth="1"/>
    <col min="12545" max="12545" width="14.42578125" style="1" bestFit="1" customWidth="1"/>
    <col min="12546" max="12546" width="11.42578125" style="1"/>
    <col min="12547" max="12547" width="14.7109375" style="1" customWidth="1"/>
    <col min="12548" max="12548" width="18.42578125" style="1" customWidth="1"/>
    <col min="12549" max="12549" width="11.140625" style="1" customWidth="1"/>
    <col min="12550" max="12550" width="22.7109375" style="1" customWidth="1"/>
    <col min="12551" max="12551" width="17" style="1" customWidth="1"/>
    <col min="12552" max="12799" width="11.42578125" style="1"/>
    <col min="12800" max="12800" width="23.42578125" style="1" customWidth="1"/>
    <col min="12801" max="12801" width="14.42578125" style="1" bestFit="1" customWidth="1"/>
    <col min="12802" max="12802" width="11.42578125" style="1"/>
    <col min="12803" max="12803" width="14.7109375" style="1" customWidth="1"/>
    <col min="12804" max="12804" width="18.42578125" style="1" customWidth="1"/>
    <col min="12805" max="12805" width="11.140625" style="1" customWidth="1"/>
    <col min="12806" max="12806" width="22.7109375" style="1" customWidth="1"/>
    <col min="12807" max="12807" width="17" style="1" customWidth="1"/>
    <col min="12808" max="13055" width="11.42578125" style="1"/>
    <col min="13056" max="13056" width="23.42578125" style="1" customWidth="1"/>
    <col min="13057" max="13057" width="14.42578125" style="1" bestFit="1" customWidth="1"/>
    <col min="13058" max="13058" width="11.42578125" style="1"/>
    <col min="13059" max="13059" width="14.7109375" style="1" customWidth="1"/>
    <col min="13060" max="13060" width="18.42578125" style="1" customWidth="1"/>
    <col min="13061" max="13061" width="11.140625" style="1" customWidth="1"/>
    <col min="13062" max="13062" width="22.7109375" style="1" customWidth="1"/>
    <col min="13063" max="13063" width="17" style="1" customWidth="1"/>
    <col min="13064" max="13311" width="11.42578125" style="1"/>
    <col min="13312" max="13312" width="23.42578125" style="1" customWidth="1"/>
    <col min="13313" max="13313" width="14.42578125" style="1" bestFit="1" customWidth="1"/>
    <col min="13314" max="13314" width="11.42578125" style="1"/>
    <col min="13315" max="13315" width="14.7109375" style="1" customWidth="1"/>
    <col min="13316" max="13316" width="18.42578125" style="1" customWidth="1"/>
    <col min="13317" max="13317" width="11.140625" style="1" customWidth="1"/>
    <col min="13318" max="13318" width="22.7109375" style="1" customWidth="1"/>
    <col min="13319" max="13319" width="17" style="1" customWidth="1"/>
    <col min="13320" max="13567" width="11.42578125" style="1"/>
    <col min="13568" max="13568" width="23.42578125" style="1" customWidth="1"/>
    <col min="13569" max="13569" width="14.42578125" style="1" bestFit="1" customWidth="1"/>
    <col min="13570" max="13570" width="11.42578125" style="1"/>
    <col min="13571" max="13571" width="14.7109375" style="1" customWidth="1"/>
    <col min="13572" max="13572" width="18.42578125" style="1" customWidth="1"/>
    <col min="13573" max="13573" width="11.140625" style="1" customWidth="1"/>
    <col min="13574" max="13574" width="22.7109375" style="1" customWidth="1"/>
    <col min="13575" max="13575" width="17" style="1" customWidth="1"/>
    <col min="13576" max="13823" width="11.42578125" style="1"/>
    <col min="13824" max="13824" width="23.42578125" style="1" customWidth="1"/>
    <col min="13825" max="13825" width="14.42578125" style="1" bestFit="1" customWidth="1"/>
    <col min="13826" max="13826" width="11.42578125" style="1"/>
    <col min="13827" max="13827" width="14.7109375" style="1" customWidth="1"/>
    <col min="13828" max="13828" width="18.42578125" style="1" customWidth="1"/>
    <col min="13829" max="13829" width="11.140625" style="1" customWidth="1"/>
    <col min="13830" max="13830" width="22.7109375" style="1" customWidth="1"/>
    <col min="13831" max="13831" width="17" style="1" customWidth="1"/>
    <col min="13832" max="14079" width="11.42578125" style="1"/>
    <col min="14080" max="14080" width="23.42578125" style="1" customWidth="1"/>
    <col min="14081" max="14081" width="14.42578125" style="1" bestFit="1" customWidth="1"/>
    <col min="14082" max="14082" width="11.42578125" style="1"/>
    <col min="14083" max="14083" width="14.7109375" style="1" customWidth="1"/>
    <col min="14084" max="14084" width="18.42578125" style="1" customWidth="1"/>
    <col min="14085" max="14085" width="11.140625" style="1" customWidth="1"/>
    <col min="14086" max="14086" width="22.7109375" style="1" customWidth="1"/>
    <col min="14087" max="14087" width="17" style="1" customWidth="1"/>
    <col min="14088" max="14335" width="11.42578125" style="1"/>
    <col min="14336" max="14336" width="23.42578125" style="1" customWidth="1"/>
    <col min="14337" max="14337" width="14.42578125" style="1" bestFit="1" customWidth="1"/>
    <col min="14338" max="14338" width="11.42578125" style="1"/>
    <col min="14339" max="14339" width="14.7109375" style="1" customWidth="1"/>
    <col min="14340" max="14340" width="18.42578125" style="1" customWidth="1"/>
    <col min="14341" max="14341" width="11.140625" style="1" customWidth="1"/>
    <col min="14342" max="14342" width="22.7109375" style="1" customWidth="1"/>
    <col min="14343" max="14343" width="17" style="1" customWidth="1"/>
    <col min="14344" max="14591" width="11.42578125" style="1"/>
    <col min="14592" max="14592" width="23.42578125" style="1" customWidth="1"/>
    <col min="14593" max="14593" width="14.42578125" style="1" bestFit="1" customWidth="1"/>
    <col min="14594" max="14594" width="11.42578125" style="1"/>
    <col min="14595" max="14595" width="14.7109375" style="1" customWidth="1"/>
    <col min="14596" max="14596" width="18.42578125" style="1" customWidth="1"/>
    <col min="14597" max="14597" width="11.140625" style="1" customWidth="1"/>
    <col min="14598" max="14598" width="22.7109375" style="1" customWidth="1"/>
    <col min="14599" max="14599" width="17" style="1" customWidth="1"/>
    <col min="14600" max="14847" width="11.42578125" style="1"/>
    <col min="14848" max="14848" width="23.42578125" style="1" customWidth="1"/>
    <col min="14849" max="14849" width="14.42578125" style="1" bestFit="1" customWidth="1"/>
    <col min="14850" max="14850" width="11.42578125" style="1"/>
    <col min="14851" max="14851" width="14.7109375" style="1" customWidth="1"/>
    <col min="14852" max="14852" width="18.42578125" style="1" customWidth="1"/>
    <col min="14853" max="14853" width="11.140625" style="1" customWidth="1"/>
    <col min="14854" max="14854" width="22.7109375" style="1" customWidth="1"/>
    <col min="14855" max="14855" width="17" style="1" customWidth="1"/>
    <col min="14856" max="15103" width="11.42578125" style="1"/>
    <col min="15104" max="15104" width="23.42578125" style="1" customWidth="1"/>
    <col min="15105" max="15105" width="14.42578125" style="1" bestFit="1" customWidth="1"/>
    <col min="15106" max="15106" width="11.42578125" style="1"/>
    <col min="15107" max="15107" width="14.7109375" style="1" customWidth="1"/>
    <col min="15108" max="15108" width="18.42578125" style="1" customWidth="1"/>
    <col min="15109" max="15109" width="11.140625" style="1" customWidth="1"/>
    <col min="15110" max="15110" width="22.7109375" style="1" customWidth="1"/>
    <col min="15111" max="15111" width="17" style="1" customWidth="1"/>
    <col min="15112" max="15359" width="11.42578125" style="1"/>
    <col min="15360" max="15360" width="23.42578125" style="1" customWidth="1"/>
    <col min="15361" max="15361" width="14.42578125" style="1" bestFit="1" customWidth="1"/>
    <col min="15362" max="15362" width="11.42578125" style="1"/>
    <col min="15363" max="15363" width="14.7109375" style="1" customWidth="1"/>
    <col min="15364" max="15364" width="18.42578125" style="1" customWidth="1"/>
    <col min="15365" max="15365" width="11.140625" style="1" customWidth="1"/>
    <col min="15366" max="15366" width="22.7109375" style="1" customWidth="1"/>
    <col min="15367" max="15367" width="17" style="1" customWidth="1"/>
    <col min="15368" max="15615" width="11.42578125" style="1"/>
    <col min="15616" max="15616" width="23.42578125" style="1" customWidth="1"/>
    <col min="15617" max="15617" width="14.42578125" style="1" bestFit="1" customWidth="1"/>
    <col min="15618" max="15618" width="11.42578125" style="1"/>
    <col min="15619" max="15619" width="14.7109375" style="1" customWidth="1"/>
    <col min="15620" max="15620" width="18.42578125" style="1" customWidth="1"/>
    <col min="15621" max="15621" width="11.140625" style="1" customWidth="1"/>
    <col min="15622" max="15622" width="22.7109375" style="1" customWidth="1"/>
    <col min="15623" max="15623" width="17" style="1" customWidth="1"/>
    <col min="15624" max="15871" width="11.42578125" style="1"/>
    <col min="15872" max="15872" width="23.42578125" style="1" customWidth="1"/>
    <col min="15873" max="15873" width="14.42578125" style="1" bestFit="1" customWidth="1"/>
    <col min="15874" max="15874" width="11.42578125" style="1"/>
    <col min="15875" max="15875" width="14.7109375" style="1" customWidth="1"/>
    <col min="15876" max="15876" width="18.42578125" style="1" customWidth="1"/>
    <col min="15877" max="15877" width="11.140625" style="1" customWidth="1"/>
    <col min="15878" max="15878" width="22.7109375" style="1" customWidth="1"/>
    <col min="15879" max="15879" width="17" style="1" customWidth="1"/>
    <col min="15880" max="16127" width="11.42578125" style="1"/>
    <col min="16128" max="16128" width="23.42578125" style="1" customWidth="1"/>
    <col min="16129" max="16129" width="14.42578125" style="1" bestFit="1" customWidth="1"/>
    <col min="16130" max="16130" width="11.42578125" style="1"/>
    <col min="16131" max="16131" width="14.7109375" style="1" customWidth="1"/>
    <col min="16132" max="16132" width="18.42578125" style="1" customWidth="1"/>
    <col min="16133" max="16133" width="11.140625" style="1" customWidth="1"/>
    <col min="16134" max="16134" width="22.7109375" style="1" customWidth="1"/>
    <col min="16135" max="16135" width="17" style="1" customWidth="1"/>
    <col min="16136" max="16384" width="11.42578125" style="1"/>
  </cols>
  <sheetData>
    <row r="1" spans="1:6" x14ac:dyDescent="0.25">
      <c r="E1" s="2"/>
    </row>
    <row r="8" spans="1:6" x14ac:dyDescent="0.25">
      <c r="A8" s="25" t="s">
        <v>199</v>
      </c>
      <c r="E8" s="25" t="s">
        <v>198</v>
      </c>
    </row>
    <row r="9" spans="1:6" x14ac:dyDescent="0.25">
      <c r="A9" s="30" t="s">
        <v>1</v>
      </c>
      <c r="B9" s="31"/>
      <c r="C9" s="26"/>
      <c r="D9" s="26"/>
      <c r="E9" s="35">
        <f>E10+E13+E15+E23+E26</f>
        <v>634351415.05999994</v>
      </c>
      <c r="F9" s="4" t="s">
        <v>0</v>
      </c>
    </row>
    <row r="10" spans="1:6" x14ac:dyDescent="0.25">
      <c r="A10" s="5" t="s">
        <v>2</v>
      </c>
      <c r="E10" s="6">
        <f>SUM(E11:E12)</f>
        <v>313667486.86000001</v>
      </c>
    </row>
    <row r="11" spans="1:6" x14ac:dyDescent="0.25">
      <c r="A11" s="7" t="s">
        <v>3</v>
      </c>
      <c r="E11" s="8">
        <v>10452992.5</v>
      </c>
    </row>
    <row r="12" spans="1:6" x14ac:dyDescent="0.25">
      <c r="A12" s="7" t="s">
        <v>4</v>
      </c>
      <c r="E12" s="8">
        <f>302940744.1+273750.26</f>
        <v>303214494.36000001</v>
      </c>
    </row>
    <row r="13" spans="1:6" x14ac:dyDescent="0.25">
      <c r="A13" s="5" t="s">
        <v>5</v>
      </c>
      <c r="B13" s="8"/>
      <c r="E13" s="6">
        <f>SUM(E14)</f>
        <v>3000000</v>
      </c>
    </row>
    <row r="14" spans="1:6" x14ac:dyDescent="0.25">
      <c r="A14" s="9" t="s">
        <v>6</v>
      </c>
      <c r="B14" s="8"/>
      <c r="E14" s="8">
        <v>3000000</v>
      </c>
    </row>
    <row r="15" spans="1:6" x14ac:dyDescent="0.25">
      <c r="A15" s="10" t="s">
        <v>7</v>
      </c>
      <c r="B15" s="6"/>
      <c r="E15" s="6">
        <f>SUM(E16:E22)</f>
        <v>101076461.99000001</v>
      </c>
    </row>
    <row r="16" spans="1:6" x14ac:dyDescent="0.25">
      <c r="A16" s="7" t="s">
        <v>8</v>
      </c>
      <c r="B16" s="8"/>
      <c r="E16" s="8">
        <v>857176.47</v>
      </c>
    </row>
    <row r="17" spans="1:5" x14ac:dyDescent="0.25">
      <c r="A17" s="7" t="s">
        <v>9</v>
      </c>
      <c r="B17" s="6"/>
      <c r="E17" s="11">
        <v>47341.18</v>
      </c>
    </row>
    <row r="18" spans="1:5" x14ac:dyDescent="0.25">
      <c r="A18" s="7" t="s">
        <v>10</v>
      </c>
      <c r="B18" s="11"/>
      <c r="E18" s="8">
        <v>4880866.22</v>
      </c>
    </row>
    <row r="19" spans="1:5" x14ac:dyDescent="0.25">
      <c r="A19" s="7" t="s">
        <v>11</v>
      </c>
      <c r="B19" s="6"/>
      <c r="E19" s="8">
        <v>19077912.600000001</v>
      </c>
    </row>
    <row r="20" spans="1:5" x14ac:dyDescent="0.25">
      <c r="A20" s="7" t="s">
        <v>12</v>
      </c>
      <c r="B20" s="8"/>
      <c r="E20" s="8">
        <v>61177503.090000004</v>
      </c>
    </row>
    <row r="21" spans="1:5" x14ac:dyDescent="0.25">
      <c r="A21" s="9" t="s">
        <v>13</v>
      </c>
      <c r="B21" s="8"/>
      <c r="E21" s="8">
        <v>12035662.43</v>
      </c>
    </row>
    <row r="22" spans="1:5" x14ac:dyDescent="0.25">
      <c r="A22" s="9" t="s">
        <v>14</v>
      </c>
      <c r="B22" s="6"/>
      <c r="E22" s="11">
        <v>3000000</v>
      </c>
    </row>
    <row r="23" spans="1:5" x14ac:dyDescent="0.25">
      <c r="A23" s="5" t="s">
        <v>15</v>
      </c>
      <c r="B23" s="8"/>
      <c r="E23" s="6">
        <f>SUM(E24:E25)</f>
        <v>95392593.280000001</v>
      </c>
    </row>
    <row r="24" spans="1:5" x14ac:dyDescent="0.25">
      <c r="A24" s="9" t="s">
        <v>16</v>
      </c>
      <c r="B24" s="11"/>
      <c r="E24" s="11">
        <v>81392593.280000001</v>
      </c>
    </row>
    <row r="25" spans="1:5" x14ac:dyDescent="0.25">
      <c r="A25" s="9" t="s">
        <v>17</v>
      </c>
      <c r="B25" s="6"/>
      <c r="E25" s="8">
        <v>14000000</v>
      </c>
    </row>
    <row r="26" spans="1:5" x14ac:dyDescent="0.25">
      <c r="A26" s="5" t="s">
        <v>18</v>
      </c>
      <c r="B26" s="11"/>
      <c r="E26" s="12">
        <f>SUM(E27:E35)</f>
        <v>121214872.92999999</v>
      </c>
    </row>
    <row r="27" spans="1:5" x14ac:dyDescent="0.25">
      <c r="A27" s="9" t="s">
        <v>19</v>
      </c>
      <c r="B27" s="8"/>
      <c r="E27" s="8">
        <v>24877.8</v>
      </c>
    </row>
    <row r="28" spans="1:5" x14ac:dyDescent="0.25">
      <c r="A28" s="9" t="s">
        <v>20</v>
      </c>
      <c r="B28" s="12"/>
      <c r="E28" s="8">
        <v>12175268.49</v>
      </c>
    </row>
    <row r="29" spans="1:5" x14ac:dyDescent="0.25">
      <c r="A29" s="9" t="s">
        <v>21</v>
      </c>
      <c r="B29" s="8"/>
      <c r="E29" s="8">
        <v>15018710.83</v>
      </c>
    </row>
    <row r="30" spans="1:5" x14ac:dyDescent="0.25">
      <c r="A30" s="9" t="s">
        <v>22</v>
      </c>
      <c r="B30" s="13"/>
      <c r="E30" s="8">
        <v>28116177.09</v>
      </c>
    </row>
    <row r="31" spans="1:5" x14ac:dyDescent="0.25">
      <c r="A31" s="9" t="s">
        <v>23</v>
      </c>
      <c r="B31" s="8"/>
      <c r="E31" s="11">
        <v>9832973.2300000004</v>
      </c>
    </row>
    <row r="32" spans="1:5" x14ac:dyDescent="0.25">
      <c r="A32" s="9" t="s">
        <v>24</v>
      </c>
      <c r="B32" s="8"/>
      <c r="E32" s="8">
        <v>2006434</v>
      </c>
    </row>
    <row r="33" spans="1:8" x14ac:dyDescent="0.25">
      <c r="A33" s="7" t="s">
        <v>25</v>
      </c>
      <c r="B33" s="11"/>
      <c r="E33" s="8">
        <v>15018710.83</v>
      </c>
    </row>
    <row r="34" spans="1:8" x14ac:dyDescent="0.25">
      <c r="A34" s="9" t="s">
        <v>26</v>
      </c>
      <c r="B34" s="8"/>
      <c r="E34" s="8">
        <v>6856032.7800000003</v>
      </c>
    </row>
    <row r="35" spans="1:8" x14ac:dyDescent="0.25">
      <c r="A35" s="9" t="s">
        <v>27</v>
      </c>
      <c r="B35" s="8"/>
      <c r="E35" s="8">
        <v>32165687.879999999</v>
      </c>
    </row>
    <row r="36" spans="1:8" x14ac:dyDescent="0.25">
      <c r="A36" s="30" t="s">
        <v>28</v>
      </c>
      <c r="B36" s="31"/>
      <c r="C36" s="26"/>
      <c r="D36" s="26"/>
      <c r="E36" s="35">
        <f>E37+E46+E53+E64+E70+E73+E78+E80</f>
        <v>78623994.00999999</v>
      </c>
      <c r="F36" s="29" t="s">
        <v>0</v>
      </c>
      <c r="G36" s="14"/>
    </row>
    <row r="37" spans="1:8" x14ac:dyDescent="0.25">
      <c r="A37" s="15" t="s">
        <v>29</v>
      </c>
      <c r="B37" s="12"/>
      <c r="D37" s="16"/>
      <c r="E37" s="12">
        <f>SUM(E38:E45)</f>
        <v>6078849.8399999999</v>
      </c>
      <c r="G37" s="36"/>
      <c r="H37" s="24"/>
    </row>
    <row r="38" spans="1:8" x14ac:dyDescent="0.25">
      <c r="A38" s="1" t="s">
        <v>30</v>
      </c>
      <c r="B38" s="6"/>
      <c r="E38" s="17">
        <f>2195719.84+145500</f>
        <v>2341219.84</v>
      </c>
      <c r="G38" s="8"/>
      <c r="H38" s="24"/>
    </row>
    <row r="39" spans="1:8" x14ac:dyDescent="0.25">
      <c r="A39" s="1" t="s">
        <v>31</v>
      </c>
      <c r="E39" s="17">
        <v>88950</v>
      </c>
      <c r="G39" s="8"/>
      <c r="H39" s="24"/>
    </row>
    <row r="40" spans="1:8" x14ac:dyDescent="0.25">
      <c r="A40" s="1" t="s">
        <v>32</v>
      </c>
      <c r="B40" s="17"/>
      <c r="E40" s="17">
        <v>90330</v>
      </c>
      <c r="G40" s="8"/>
      <c r="H40" s="24"/>
    </row>
    <row r="41" spans="1:8" x14ac:dyDescent="0.25">
      <c r="A41" s="1" t="s">
        <v>190</v>
      </c>
      <c r="B41" s="17"/>
      <c r="E41" s="17">
        <v>371200</v>
      </c>
      <c r="G41" s="8"/>
      <c r="H41" s="24"/>
    </row>
    <row r="42" spans="1:8" x14ac:dyDescent="0.25">
      <c r="A42" s="1" t="s">
        <v>33</v>
      </c>
      <c r="B42" s="17"/>
      <c r="E42" s="17">
        <f>713050+40000</f>
        <v>753050</v>
      </c>
      <c r="G42" s="8"/>
      <c r="H42" s="24"/>
    </row>
    <row r="43" spans="1:8" x14ac:dyDescent="0.25">
      <c r="A43" s="1" t="s">
        <v>34</v>
      </c>
      <c r="B43" s="17"/>
      <c r="E43" s="17">
        <v>96650</v>
      </c>
      <c r="G43" s="8"/>
      <c r="H43" s="24"/>
    </row>
    <row r="44" spans="1:8" x14ac:dyDescent="0.25">
      <c r="A44" s="1" t="s">
        <v>35</v>
      </c>
      <c r="B44" s="17"/>
      <c r="E44" s="17">
        <v>2297000</v>
      </c>
      <c r="G44" s="8"/>
      <c r="H44" s="24"/>
    </row>
    <row r="45" spans="1:8" x14ac:dyDescent="0.25">
      <c r="A45" s="1" t="s">
        <v>36</v>
      </c>
      <c r="B45" s="17"/>
      <c r="E45" s="17">
        <v>40450</v>
      </c>
      <c r="G45" s="8"/>
      <c r="H45" s="24"/>
    </row>
    <row r="46" spans="1:8" x14ac:dyDescent="0.25">
      <c r="A46" s="15" t="s">
        <v>37</v>
      </c>
      <c r="B46" s="17"/>
      <c r="E46" s="12">
        <f>SUM(E47:E52)</f>
        <v>1333415.98</v>
      </c>
      <c r="G46" s="36"/>
      <c r="H46" s="24"/>
    </row>
    <row r="47" spans="1:8" x14ac:dyDescent="0.25">
      <c r="A47" s="1" t="s">
        <v>38</v>
      </c>
      <c r="B47" s="17"/>
      <c r="E47" s="17">
        <v>28755</v>
      </c>
      <c r="G47" s="8"/>
      <c r="H47" s="24"/>
    </row>
    <row r="48" spans="1:8" x14ac:dyDescent="0.25">
      <c r="A48" s="1" t="s">
        <v>39</v>
      </c>
      <c r="B48" s="12"/>
      <c r="E48" s="17">
        <v>194100.08</v>
      </c>
      <c r="G48" s="8"/>
      <c r="H48" s="24"/>
    </row>
    <row r="49" spans="1:8" x14ac:dyDescent="0.25">
      <c r="A49" s="1" t="s">
        <v>40</v>
      </c>
      <c r="B49" s="17"/>
      <c r="E49" s="17">
        <v>448042.9</v>
      </c>
      <c r="G49" s="8"/>
      <c r="H49" s="24"/>
    </row>
    <row r="50" spans="1:8" x14ac:dyDescent="0.25">
      <c r="A50" s="1" t="s">
        <v>41</v>
      </c>
      <c r="B50" s="17"/>
      <c r="E50" s="17">
        <v>25300</v>
      </c>
      <c r="G50" s="8"/>
      <c r="H50" s="24"/>
    </row>
    <row r="51" spans="1:8" x14ac:dyDescent="0.25">
      <c r="A51" s="1" t="s">
        <v>42</v>
      </c>
      <c r="B51" s="17"/>
      <c r="E51" s="17">
        <v>596768</v>
      </c>
      <c r="G51" s="8"/>
      <c r="H51" s="24"/>
    </row>
    <row r="52" spans="1:8" x14ac:dyDescent="0.25">
      <c r="A52" s="1" t="s">
        <v>43</v>
      </c>
      <c r="B52" s="17"/>
      <c r="E52" s="17">
        <v>40450</v>
      </c>
      <c r="G52" s="8"/>
      <c r="H52" s="24"/>
    </row>
    <row r="53" spans="1:8" x14ac:dyDescent="0.25">
      <c r="A53" s="5" t="s">
        <v>44</v>
      </c>
      <c r="B53" s="17"/>
      <c r="E53" s="12">
        <f>SUM(E54:E63)</f>
        <v>14356950</v>
      </c>
      <c r="G53" s="8"/>
      <c r="H53" s="24"/>
    </row>
    <row r="54" spans="1:8" x14ac:dyDescent="0.25">
      <c r="A54" s="1" t="s">
        <v>45</v>
      </c>
      <c r="B54" s="17"/>
      <c r="E54" s="17">
        <v>133000</v>
      </c>
      <c r="G54" s="8"/>
      <c r="H54" s="24"/>
    </row>
    <row r="55" spans="1:8" x14ac:dyDescent="0.25">
      <c r="A55" s="1" t="s">
        <v>46</v>
      </c>
      <c r="B55" s="12"/>
      <c r="E55" s="17">
        <v>322950</v>
      </c>
      <c r="G55" s="8"/>
      <c r="H55" s="24"/>
    </row>
    <row r="56" spans="1:8" x14ac:dyDescent="0.25">
      <c r="A56" s="1" t="s">
        <v>47</v>
      </c>
      <c r="B56" s="17"/>
      <c r="E56" s="17">
        <v>101200</v>
      </c>
      <c r="G56" s="8"/>
      <c r="H56" s="24"/>
    </row>
    <row r="57" spans="1:8" x14ac:dyDescent="0.25">
      <c r="A57" s="1" t="s">
        <v>48</v>
      </c>
      <c r="B57" s="17"/>
      <c r="E57" s="17">
        <v>198450</v>
      </c>
      <c r="G57" s="8"/>
      <c r="H57" s="24"/>
    </row>
    <row r="58" spans="1:8" x14ac:dyDescent="0.25">
      <c r="A58" s="1" t="s">
        <v>49</v>
      </c>
      <c r="B58" s="17"/>
      <c r="E58" s="17">
        <v>15450</v>
      </c>
      <c r="G58" s="8"/>
      <c r="H58" s="24"/>
    </row>
    <row r="59" spans="1:8" x14ac:dyDescent="0.25">
      <c r="A59" s="1" t="s">
        <v>50</v>
      </c>
      <c r="B59" s="17"/>
      <c r="E59" s="17">
        <v>5966450</v>
      </c>
      <c r="G59" s="8"/>
      <c r="H59" s="24"/>
    </row>
    <row r="60" spans="1:8" x14ac:dyDescent="0.25">
      <c r="A60" s="1" t="s">
        <v>51</v>
      </c>
      <c r="B60" s="17"/>
      <c r="E60" s="17">
        <v>2645600</v>
      </c>
      <c r="G60" s="8"/>
      <c r="H60" s="24"/>
    </row>
    <row r="61" spans="1:8" x14ac:dyDescent="0.25">
      <c r="A61" s="1" t="s">
        <v>52</v>
      </c>
      <c r="B61" s="17"/>
      <c r="E61" s="17">
        <v>20600</v>
      </c>
      <c r="G61" s="8"/>
      <c r="H61" s="24"/>
    </row>
    <row r="62" spans="1:8" x14ac:dyDescent="0.25">
      <c r="A62" s="1" t="s">
        <v>53</v>
      </c>
      <c r="B62" s="17"/>
      <c r="E62" s="17">
        <v>2352500</v>
      </c>
      <c r="G62" s="8"/>
      <c r="H62" s="24"/>
    </row>
    <row r="63" spans="1:8" x14ac:dyDescent="0.25">
      <c r="A63" s="1" t="s">
        <v>54</v>
      </c>
      <c r="B63" s="17"/>
      <c r="E63" s="17">
        <v>2600750</v>
      </c>
      <c r="G63" s="8"/>
      <c r="H63" s="24"/>
    </row>
    <row r="64" spans="1:8" x14ac:dyDescent="0.25">
      <c r="A64" s="5" t="s">
        <v>55</v>
      </c>
      <c r="B64" s="17"/>
      <c r="E64" s="12">
        <f>SUM(E65:E69)</f>
        <v>965950</v>
      </c>
      <c r="G64" s="8"/>
      <c r="H64" s="24"/>
    </row>
    <row r="65" spans="1:8" x14ac:dyDescent="0.25">
      <c r="A65" s="1" t="s">
        <v>56</v>
      </c>
      <c r="B65" s="17"/>
      <c r="E65" s="17">
        <v>51500</v>
      </c>
      <c r="G65" s="8"/>
      <c r="H65" s="24"/>
    </row>
    <row r="66" spans="1:8" x14ac:dyDescent="0.25">
      <c r="A66" s="1" t="s">
        <v>57</v>
      </c>
      <c r="B66" s="12"/>
      <c r="E66" s="17">
        <v>500000</v>
      </c>
      <c r="G66" s="8"/>
      <c r="H66" s="24"/>
    </row>
    <row r="67" spans="1:8" x14ac:dyDescent="0.25">
      <c r="A67" s="1" t="s">
        <v>58</v>
      </c>
      <c r="B67" s="17"/>
      <c r="E67" s="17">
        <v>204800</v>
      </c>
      <c r="G67" s="8"/>
      <c r="H67" s="24"/>
    </row>
    <row r="68" spans="1:8" x14ac:dyDescent="0.25">
      <c r="A68" s="1" t="s">
        <v>59</v>
      </c>
      <c r="B68" s="17"/>
      <c r="E68" s="17">
        <v>0</v>
      </c>
      <c r="G68" s="8"/>
      <c r="H68" s="24"/>
    </row>
    <row r="69" spans="1:8" x14ac:dyDescent="0.25">
      <c r="A69" s="1" t="s">
        <v>60</v>
      </c>
      <c r="B69" s="17"/>
      <c r="E69" s="17">
        <v>209650</v>
      </c>
      <c r="G69" s="8"/>
      <c r="H69" s="24"/>
    </row>
    <row r="70" spans="1:8" x14ac:dyDescent="0.25">
      <c r="A70" s="5" t="s">
        <v>61</v>
      </c>
      <c r="B70" s="17"/>
      <c r="E70" s="12">
        <f>SUM(E71:E72)</f>
        <v>39589877.909999996</v>
      </c>
      <c r="G70" s="8"/>
      <c r="H70" s="24"/>
    </row>
    <row r="71" spans="1:8" x14ac:dyDescent="0.25">
      <c r="A71" s="3" t="s">
        <v>62</v>
      </c>
      <c r="B71" s="17"/>
      <c r="E71" s="17">
        <f>37780979.91+339998+160000</f>
        <v>38280977.909999996</v>
      </c>
      <c r="G71" s="8"/>
      <c r="H71" s="24"/>
    </row>
    <row r="72" spans="1:8" x14ac:dyDescent="0.25">
      <c r="A72" s="1" t="s">
        <v>63</v>
      </c>
      <c r="B72" s="12"/>
      <c r="E72" s="17">
        <f>1298900+10000</f>
        <v>1308900</v>
      </c>
      <c r="G72" s="8"/>
      <c r="H72" s="24"/>
    </row>
    <row r="73" spans="1:8" x14ac:dyDescent="0.25">
      <c r="A73" s="5" t="s">
        <v>64</v>
      </c>
      <c r="B73" s="17"/>
      <c r="E73" s="12">
        <f>SUM(E74:E77)</f>
        <v>4655750</v>
      </c>
      <c r="G73" s="8"/>
      <c r="H73" s="24"/>
    </row>
    <row r="74" spans="1:8" x14ac:dyDescent="0.25">
      <c r="A74" s="3" t="s">
        <v>65</v>
      </c>
      <c r="B74" s="17"/>
      <c r="E74" s="17">
        <v>1078360</v>
      </c>
      <c r="G74" s="8"/>
      <c r="H74" s="24"/>
    </row>
    <row r="75" spans="1:8" x14ac:dyDescent="0.25">
      <c r="A75" s="3" t="s">
        <v>66</v>
      </c>
      <c r="B75" s="12"/>
      <c r="E75" s="17">
        <v>3538250</v>
      </c>
      <c r="G75" s="8"/>
      <c r="H75" s="24"/>
    </row>
    <row r="76" spans="1:8" x14ac:dyDescent="0.25">
      <c r="A76" s="1" t="s">
        <v>67</v>
      </c>
      <c r="B76" s="17"/>
      <c r="E76" s="17">
        <v>25750</v>
      </c>
      <c r="G76" s="8"/>
      <c r="H76" s="24"/>
    </row>
    <row r="77" spans="1:8" x14ac:dyDescent="0.25">
      <c r="A77" s="1" t="s">
        <v>68</v>
      </c>
      <c r="B77" s="17"/>
      <c r="E77" s="17">
        <v>13390</v>
      </c>
      <c r="G77" s="8"/>
      <c r="H77" s="24"/>
    </row>
    <row r="78" spans="1:8" x14ac:dyDescent="0.25">
      <c r="A78" s="5" t="s">
        <v>69</v>
      </c>
      <c r="B78" s="17"/>
      <c r="E78" s="12">
        <f>SUM(E79)</f>
        <v>4124148</v>
      </c>
      <c r="G78" s="8"/>
      <c r="H78" s="24"/>
    </row>
    <row r="79" spans="1:8" x14ac:dyDescent="0.25">
      <c r="A79" s="1" t="s">
        <v>70</v>
      </c>
      <c r="B79" s="17"/>
      <c r="E79" s="17">
        <v>4124148</v>
      </c>
      <c r="G79" s="8"/>
      <c r="H79" s="24"/>
    </row>
    <row r="80" spans="1:8" x14ac:dyDescent="0.25">
      <c r="A80" s="5" t="s">
        <v>71</v>
      </c>
      <c r="B80" s="12"/>
      <c r="E80" s="12">
        <f>SUM(E81:E88)</f>
        <v>7519052.2800000003</v>
      </c>
      <c r="G80" s="8"/>
      <c r="H80" s="24"/>
    </row>
    <row r="81" spans="1:8" x14ac:dyDescent="0.25">
      <c r="A81" s="1" t="s">
        <v>72</v>
      </c>
      <c r="B81" s="17"/>
      <c r="E81" s="17">
        <f>647400+10000</f>
        <v>657400</v>
      </c>
      <c r="G81" s="8"/>
      <c r="H81" s="24"/>
    </row>
    <row r="82" spans="1:8" x14ac:dyDescent="0.25">
      <c r="A82" s="1" t="s">
        <v>73</v>
      </c>
      <c r="B82" s="12"/>
      <c r="E82" s="17">
        <v>142600</v>
      </c>
      <c r="G82" s="8"/>
      <c r="H82" s="24"/>
    </row>
    <row r="83" spans="1:8" x14ac:dyDescent="0.25">
      <c r="A83" s="1" t="s">
        <v>74</v>
      </c>
      <c r="B83" s="17"/>
      <c r="E83" s="17">
        <v>82280</v>
      </c>
      <c r="G83" s="8"/>
      <c r="H83" s="24"/>
    </row>
    <row r="84" spans="1:8" x14ac:dyDescent="0.25">
      <c r="A84" s="1" t="s">
        <v>75</v>
      </c>
      <c r="B84" s="17"/>
      <c r="E84" s="17">
        <v>5167812.28</v>
      </c>
      <c r="G84" s="8"/>
      <c r="H84" s="24"/>
    </row>
    <row r="85" spans="1:8" x14ac:dyDescent="0.25">
      <c r="A85" s="1" t="s">
        <v>76</v>
      </c>
      <c r="B85" s="17"/>
      <c r="E85" s="17">
        <v>200000</v>
      </c>
      <c r="G85" s="8"/>
      <c r="H85" s="24"/>
    </row>
    <row r="86" spans="1:8" x14ac:dyDescent="0.25">
      <c r="A86" s="1" t="s">
        <v>77</v>
      </c>
      <c r="B86" s="18"/>
      <c r="E86" s="17">
        <v>1133000</v>
      </c>
      <c r="G86" s="8"/>
      <c r="H86" s="24"/>
    </row>
    <row r="87" spans="1:8" x14ac:dyDescent="0.25">
      <c r="A87" s="1" t="s">
        <v>78</v>
      </c>
      <c r="B87" s="17"/>
      <c r="E87" s="17">
        <v>123600</v>
      </c>
      <c r="G87" s="8"/>
      <c r="H87" s="24"/>
    </row>
    <row r="88" spans="1:8" x14ac:dyDescent="0.25">
      <c r="A88" s="1" t="s">
        <v>79</v>
      </c>
      <c r="B88" s="17"/>
      <c r="E88" s="17">
        <v>12360</v>
      </c>
      <c r="G88" s="8"/>
      <c r="H88" s="24"/>
    </row>
    <row r="89" spans="1:8" ht="15" customHeight="1" x14ac:dyDescent="0.25">
      <c r="A89" s="30" t="s">
        <v>80</v>
      </c>
      <c r="B89" s="33"/>
      <c r="C89" s="26"/>
      <c r="D89" s="26"/>
      <c r="E89" s="34">
        <f>E90+E98+E103+E121+E130+E137+E148+E156+E116</f>
        <v>214338715.27000001</v>
      </c>
      <c r="F89" s="24" t="s">
        <v>0</v>
      </c>
      <c r="G89" s="17"/>
      <c r="H89" s="24"/>
    </row>
    <row r="90" spans="1:8" x14ac:dyDescent="0.25">
      <c r="A90" s="5" t="s">
        <v>81</v>
      </c>
      <c r="B90" s="17"/>
      <c r="E90" s="19">
        <f>SUM(E91:E97)</f>
        <v>42728510</v>
      </c>
      <c r="G90" s="17"/>
      <c r="H90" s="24"/>
    </row>
    <row r="91" spans="1:8" x14ac:dyDescent="0.25">
      <c r="A91" s="20" t="s">
        <v>82</v>
      </c>
      <c r="B91" s="17"/>
      <c r="E91" s="4">
        <v>29780000</v>
      </c>
      <c r="G91" s="17"/>
      <c r="H91" s="24"/>
    </row>
    <row r="92" spans="1:8" x14ac:dyDescent="0.25">
      <c r="A92" s="1" t="s">
        <v>83</v>
      </c>
      <c r="B92" s="17"/>
      <c r="E92" s="4">
        <v>15450</v>
      </c>
      <c r="G92" s="17"/>
      <c r="H92" s="24"/>
    </row>
    <row r="93" spans="1:8" x14ac:dyDescent="0.25">
      <c r="A93" s="20" t="s">
        <v>84</v>
      </c>
      <c r="B93" s="17"/>
      <c r="E93" s="4">
        <v>10000000</v>
      </c>
      <c r="G93" s="17"/>
      <c r="H93" s="24"/>
    </row>
    <row r="94" spans="1:8" x14ac:dyDescent="0.25">
      <c r="A94" s="1" t="s">
        <v>85</v>
      </c>
      <c r="B94" s="17"/>
      <c r="E94" s="4">
        <v>1300000</v>
      </c>
      <c r="G94" s="17"/>
      <c r="H94" s="24"/>
    </row>
    <row r="95" spans="1:8" x14ac:dyDescent="0.25">
      <c r="A95" s="20" t="s">
        <v>86</v>
      </c>
      <c r="B95" s="17"/>
      <c r="E95" s="4">
        <v>160000</v>
      </c>
      <c r="G95" s="17"/>
      <c r="H95" s="24"/>
    </row>
    <row r="96" spans="1:8" x14ac:dyDescent="0.25">
      <c r="A96" s="20" t="s">
        <v>87</v>
      </c>
      <c r="B96" s="17"/>
      <c r="E96" s="4">
        <v>1405000</v>
      </c>
      <c r="G96" s="17"/>
      <c r="H96" s="24"/>
    </row>
    <row r="97" spans="1:8" x14ac:dyDescent="0.25">
      <c r="A97" s="20" t="s">
        <v>179</v>
      </c>
      <c r="B97" s="17"/>
      <c r="E97" s="4">
        <v>68060</v>
      </c>
      <c r="G97" s="17"/>
      <c r="H97" s="24"/>
    </row>
    <row r="98" spans="1:8" x14ac:dyDescent="0.25">
      <c r="A98" s="5" t="s">
        <v>88</v>
      </c>
      <c r="B98" s="17"/>
      <c r="E98" s="19">
        <f>SUM(E99:E102)</f>
        <v>8956080</v>
      </c>
      <c r="G98" s="17"/>
      <c r="H98" s="24"/>
    </row>
    <row r="99" spans="1:8" x14ac:dyDescent="0.25">
      <c r="A99" s="1" t="s">
        <v>89</v>
      </c>
      <c r="B99" s="17"/>
      <c r="E99" s="17">
        <v>1300000</v>
      </c>
      <c r="G99" s="17"/>
      <c r="H99" s="24"/>
    </row>
    <row r="100" spans="1:8" x14ac:dyDescent="0.25">
      <c r="A100" s="1" t="s">
        <v>90</v>
      </c>
      <c r="B100" s="17"/>
      <c r="E100" s="17">
        <f>2500000+1202780</f>
        <v>3702780</v>
      </c>
      <c r="G100" s="17"/>
      <c r="H100" s="24"/>
    </row>
    <row r="101" spans="1:8" x14ac:dyDescent="0.25">
      <c r="A101" s="1" t="s">
        <v>91</v>
      </c>
      <c r="B101" s="17"/>
      <c r="E101" s="17">
        <v>153300</v>
      </c>
      <c r="G101" s="17"/>
      <c r="H101" s="24"/>
    </row>
    <row r="102" spans="1:8" x14ac:dyDescent="0.25">
      <c r="A102" s="1" t="s">
        <v>92</v>
      </c>
      <c r="B102" s="17"/>
      <c r="E102" s="17">
        <v>3800000</v>
      </c>
      <c r="G102" s="17"/>
      <c r="H102" s="24"/>
    </row>
    <row r="103" spans="1:8" x14ac:dyDescent="0.25">
      <c r="A103" s="5" t="s">
        <v>93</v>
      </c>
      <c r="B103" s="17"/>
      <c r="E103" s="19">
        <f>SUM(E104:E115)</f>
        <v>52902340</v>
      </c>
      <c r="G103" s="19"/>
      <c r="H103" s="24"/>
    </row>
    <row r="104" spans="1:8" x14ac:dyDescent="0.25">
      <c r="A104" s="20" t="s">
        <v>94</v>
      </c>
      <c r="B104" s="17"/>
      <c r="E104" s="4">
        <v>18417900</v>
      </c>
      <c r="G104" s="17"/>
      <c r="H104" s="24"/>
    </row>
    <row r="105" spans="1:8" x14ac:dyDescent="0.25">
      <c r="A105" s="20" t="s">
        <v>95</v>
      </c>
      <c r="B105" s="17"/>
      <c r="E105" s="4">
        <v>80500</v>
      </c>
      <c r="G105" s="17"/>
      <c r="H105" s="24"/>
    </row>
    <row r="106" spans="1:8" ht="15" customHeight="1" x14ac:dyDescent="0.25">
      <c r="A106" s="38" t="s">
        <v>183</v>
      </c>
      <c r="B106" s="39"/>
      <c r="C106" s="39"/>
      <c r="D106" s="39"/>
      <c r="E106" s="4">
        <v>618000</v>
      </c>
      <c r="G106" s="17"/>
      <c r="H106" s="24"/>
    </row>
    <row r="107" spans="1:8" x14ac:dyDescent="0.25">
      <c r="A107" s="20" t="s">
        <v>96</v>
      </c>
      <c r="B107" s="17"/>
      <c r="E107" s="4">
        <v>950000</v>
      </c>
      <c r="G107" s="17"/>
      <c r="H107" s="24"/>
    </row>
    <row r="108" spans="1:8" x14ac:dyDescent="0.25">
      <c r="A108" s="1" t="s">
        <v>97</v>
      </c>
      <c r="B108" s="17"/>
      <c r="E108" s="4">
        <v>8296000</v>
      </c>
      <c r="G108" s="17"/>
      <c r="H108" s="24"/>
    </row>
    <row r="109" spans="1:8" x14ac:dyDescent="0.25">
      <c r="A109" s="1" t="s">
        <v>191</v>
      </c>
      <c r="B109" s="17"/>
      <c r="E109" s="4">
        <v>450000</v>
      </c>
      <c r="G109" s="17"/>
      <c r="H109" s="24"/>
    </row>
    <row r="110" spans="1:8" x14ac:dyDescent="0.25">
      <c r="A110" s="20" t="s">
        <v>98</v>
      </c>
      <c r="B110" s="17"/>
      <c r="E110" s="4">
        <v>420600</v>
      </c>
      <c r="G110" s="17"/>
      <c r="H110" s="24"/>
    </row>
    <row r="111" spans="1:8" x14ac:dyDescent="0.25">
      <c r="A111" s="20" t="s">
        <v>181</v>
      </c>
      <c r="B111" s="17"/>
      <c r="E111" s="4">
        <v>2651340</v>
      </c>
      <c r="G111" s="17"/>
      <c r="H111" s="24"/>
    </row>
    <row r="112" spans="1:8" x14ac:dyDescent="0.25">
      <c r="A112" s="20" t="s">
        <v>176</v>
      </c>
      <c r="B112" s="17"/>
      <c r="E112" s="4">
        <v>103000</v>
      </c>
      <c r="G112" s="17"/>
      <c r="H112" s="24"/>
    </row>
    <row r="113" spans="1:8" x14ac:dyDescent="0.25">
      <c r="A113" s="20" t="s">
        <v>185</v>
      </c>
      <c r="B113" s="17"/>
      <c r="E113" s="4">
        <v>100000</v>
      </c>
      <c r="G113" s="17"/>
      <c r="H113" s="24"/>
    </row>
    <row r="114" spans="1:8" x14ac:dyDescent="0.25">
      <c r="A114" s="20" t="s">
        <v>99</v>
      </c>
      <c r="B114" s="17"/>
      <c r="E114" s="4">
        <v>12000000</v>
      </c>
      <c r="G114" s="17"/>
      <c r="H114" s="24"/>
    </row>
    <row r="115" spans="1:8" x14ac:dyDescent="0.25">
      <c r="A115" s="20" t="s">
        <v>100</v>
      </c>
      <c r="B115" s="17"/>
      <c r="E115" s="4">
        <f>815000+8000000</f>
        <v>8815000</v>
      </c>
      <c r="G115" s="17"/>
      <c r="H115" s="24"/>
    </row>
    <row r="116" spans="1:8" s="25" customFormat="1" x14ac:dyDescent="0.25">
      <c r="A116" s="5" t="s">
        <v>175</v>
      </c>
      <c r="B116" s="19"/>
      <c r="E116" s="27">
        <f>+E117+E118+E120+E119</f>
        <v>11645000</v>
      </c>
      <c r="G116" s="17"/>
      <c r="H116" s="24"/>
    </row>
    <row r="117" spans="1:8" x14ac:dyDescent="0.25">
      <c r="A117" s="20" t="s">
        <v>184</v>
      </c>
      <c r="B117" s="17"/>
      <c r="E117" s="4">
        <v>2575000</v>
      </c>
      <c r="G117" s="17"/>
      <c r="H117" s="24"/>
    </row>
    <row r="118" spans="1:8" x14ac:dyDescent="0.25">
      <c r="A118" s="20" t="s">
        <v>186</v>
      </c>
      <c r="B118" s="17"/>
      <c r="E118" s="4">
        <v>70000</v>
      </c>
      <c r="G118" s="17"/>
      <c r="H118" s="24"/>
    </row>
    <row r="119" spans="1:8" x14ac:dyDescent="0.25">
      <c r="A119" s="20" t="s">
        <v>195</v>
      </c>
      <c r="B119" s="17"/>
      <c r="E119" s="4">
        <v>5000000</v>
      </c>
      <c r="G119" s="17"/>
      <c r="H119" s="24"/>
    </row>
    <row r="120" spans="1:8" x14ac:dyDescent="0.25">
      <c r="A120" s="20" t="s">
        <v>187</v>
      </c>
      <c r="B120" s="17"/>
      <c r="E120" s="4">
        <v>4000000</v>
      </c>
      <c r="G120" s="17"/>
      <c r="H120" s="24"/>
    </row>
    <row r="121" spans="1:8" x14ac:dyDescent="0.25">
      <c r="A121" s="5" t="s">
        <v>101</v>
      </c>
      <c r="B121" s="17"/>
      <c r="E121" s="19">
        <f>SUM(E122:E129)</f>
        <v>54359136</v>
      </c>
      <c r="G121" s="19"/>
      <c r="H121" s="24"/>
    </row>
    <row r="122" spans="1:8" x14ac:dyDescent="0.25">
      <c r="A122" s="20" t="s">
        <v>102</v>
      </c>
      <c r="B122" s="17"/>
      <c r="E122" s="4">
        <v>1550000</v>
      </c>
      <c r="G122" s="17"/>
      <c r="H122" s="24"/>
    </row>
    <row r="123" spans="1:8" x14ac:dyDescent="0.25">
      <c r="A123" s="20" t="s">
        <v>103</v>
      </c>
      <c r="B123" s="17"/>
      <c r="E123" s="4">
        <v>1016000</v>
      </c>
      <c r="G123" s="17"/>
      <c r="H123" s="24"/>
    </row>
    <row r="124" spans="1:8" x14ac:dyDescent="0.25">
      <c r="A124" s="20" t="s">
        <v>104</v>
      </c>
      <c r="B124" s="17"/>
      <c r="E124" s="17">
        <v>7128500</v>
      </c>
      <c r="G124" s="17"/>
      <c r="H124" s="24"/>
    </row>
    <row r="125" spans="1:8" x14ac:dyDescent="0.25">
      <c r="A125" s="20" t="s">
        <v>105</v>
      </c>
      <c r="B125" s="17"/>
      <c r="E125" s="4">
        <v>203000</v>
      </c>
      <c r="G125" s="17"/>
      <c r="H125" s="24"/>
    </row>
    <row r="126" spans="1:8" x14ac:dyDescent="0.25">
      <c r="A126" s="20" t="s">
        <v>106</v>
      </c>
      <c r="B126" s="17"/>
      <c r="E126" s="4">
        <v>140736</v>
      </c>
      <c r="G126" s="17"/>
      <c r="H126" s="24"/>
    </row>
    <row r="127" spans="1:8" x14ac:dyDescent="0.25">
      <c r="A127" s="20" t="s">
        <v>107</v>
      </c>
      <c r="B127" s="17"/>
      <c r="E127" s="4">
        <v>50900</v>
      </c>
      <c r="G127" s="17"/>
      <c r="H127" s="24"/>
    </row>
    <row r="128" spans="1:8" x14ac:dyDescent="0.25">
      <c r="A128" s="20" t="s">
        <v>182</v>
      </c>
      <c r="B128" s="17"/>
      <c r="E128" s="4">
        <v>44010000</v>
      </c>
      <c r="G128" s="17"/>
      <c r="H128" s="24"/>
    </row>
    <row r="129" spans="1:8" x14ac:dyDescent="0.25">
      <c r="A129" s="20" t="s">
        <v>108</v>
      </c>
      <c r="B129" s="17"/>
      <c r="E129" s="4">
        <v>260000</v>
      </c>
      <c r="G129" s="17"/>
      <c r="H129" s="24"/>
    </row>
    <row r="130" spans="1:8" x14ac:dyDescent="0.25">
      <c r="A130" s="5" t="s">
        <v>109</v>
      </c>
      <c r="B130" s="17"/>
      <c r="E130" s="19">
        <f>SUM(E131:E136)</f>
        <v>10980830</v>
      </c>
      <c r="G130" s="17"/>
      <c r="H130" s="24"/>
    </row>
    <row r="131" spans="1:8" x14ac:dyDescent="0.25">
      <c r="A131" s="20" t="s">
        <v>110</v>
      </c>
      <c r="B131" s="17"/>
      <c r="E131" s="4">
        <v>3379430</v>
      </c>
      <c r="G131" s="17"/>
      <c r="H131" s="24"/>
    </row>
    <row r="132" spans="1:8" x14ac:dyDescent="0.25">
      <c r="A132" s="20" t="s">
        <v>111</v>
      </c>
      <c r="B132" s="17"/>
      <c r="E132" s="21">
        <v>824000</v>
      </c>
      <c r="G132" s="17"/>
      <c r="H132" s="24"/>
    </row>
    <row r="133" spans="1:8" x14ac:dyDescent="0.25">
      <c r="A133" s="20" t="s">
        <v>112</v>
      </c>
      <c r="B133" s="17"/>
      <c r="E133" s="4">
        <v>103000</v>
      </c>
      <c r="G133" s="17"/>
      <c r="H133" s="24"/>
    </row>
    <row r="134" spans="1:8" ht="18" customHeight="1" x14ac:dyDescent="0.25">
      <c r="A134" s="38" t="s">
        <v>180</v>
      </c>
      <c r="B134" s="39"/>
      <c r="C134" s="39"/>
      <c r="D134" s="39"/>
      <c r="E134" s="4">
        <v>1215400</v>
      </c>
      <c r="G134" s="17"/>
      <c r="H134" s="24"/>
    </row>
    <row r="135" spans="1:8" x14ac:dyDescent="0.25">
      <c r="A135" s="20" t="s">
        <v>113</v>
      </c>
      <c r="B135" s="17"/>
      <c r="E135" s="4">
        <v>5150000</v>
      </c>
      <c r="G135" s="17"/>
      <c r="H135" s="24"/>
    </row>
    <row r="136" spans="1:8" x14ac:dyDescent="0.25">
      <c r="A136" s="20" t="s">
        <v>114</v>
      </c>
      <c r="B136" s="17"/>
      <c r="E136" s="4">
        <v>309000</v>
      </c>
      <c r="G136" s="17"/>
      <c r="H136" s="24"/>
    </row>
    <row r="137" spans="1:8" x14ac:dyDescent="0.25">
      <c r="A137" s="5" t="s">
        <v>115</v>
      </c>
      <c r="B137" s="17"/>
      <c r="E137" s="19">
        <f>SUM(E138:E147)</f>
        <v>1872505.94</v>
      </c>
      <c r="G137" s="19"/>
      <c r="H137" s="24"/>
    </row>
    <row r="138" spans="1:8" x14ac:dyDescent="0.25">
      <c r="A138" s="20" t="s">
        <v>116</v>
      </c>
      <c r="B138" s="17"/>
      <c r="E138" s="17">
        <v>592840</v>
      </c>
      <c r="G138" s="17"/>
      <c r="H138" s="24"/>
    </row>
    <row r="139" spans="1:8" x14ac:dyDescent="0.25">
      <c r="A139" s="20" t="s">
        <v>117</v>
      </c>
      <c r="B139" s="17"/>
      <c r="E139" s="17">
        <v>25500</v>
      </c>
      <c r="G139" s="17"/>
      <c r="H139" s="24"/>
    </row>
    <row r="140" spans="1:8" x14ac:dyDescent="0.25">
      <c r="A140" s="20" t="s">
        <v>118</v>
      </c>
      <c r="B140" s="17"/>
      <c r="E140" s="17">
        <v>446900</v>
      </c>
      <c r="G140" s="17"/>
      <c r="H140" s="24"/>
    </row>
    <row r="141" spans="1:8" x14ac:dyDescent="0.25">
      <c r="A141" s="20" t="s">
        <v>119</v>
      </c>
      <c r="B141" s="17"/>
      <c r="E141" s="17">
        <v>329750</v>
      </c>
      <c r="G141" s="17"/>
      <c r="H141" s="24"/>
    </row>
    <row r="142" spans="1:8" x14ac:dyDescent="0.25">
      <c r="A142" s="20" t="s">
        <v>177</v>
      </c>
      <c r="B142" s="17"/>
      <c r="E142" s="4">
        <v>20600</v>
      </c>
      <c r="G142" s="17"/>
      <c r="H142" s="24"/>
    </row>
    <row r="143" spans="1:8" x14ac:dyDescent="0.25">
      <c r="A143" s="20" t="s">
        <v>120</v>
      </c>
      <c r="B143" s="17"/>
      <c r="E143" s="4">
        <v>101500</v>
      </c>
      <c r="G143" s="17"/>
      <c r="H143" s="24"/>
    </row>
    <row r="144" spans="1:8" x14ac:dyDescent="0.25">
      <c r="A144" s="20" t="s">
        <v>121</v>
      </c>
      <c r="B144" s="17"/>
      <c r="E144" s="4">
        <v>101500</v>
      </c>
      <c r="G144" s="17"/>
      <c r="H144" s="24"/>
    </row>
    <row r="145" spans="1:8" x14ac:dyDescent="0.25">
      <c r="A145" s="20" t="s">
        <v>188</v>
      </c>
      <c r="B145" s="17"/>
      <c r="E145" s="4">
        <v>25000</v>
      </c>
      <c r="G145" s="17"/>
      <c r="H145" s="24"/>
    </row>
    <row r="146" spans="1:8" x14ac:dyDescent="0.25">
      <c r="A146" s="20" t="s">
        <v>122</v>
      </c>
      <c r="B146" s="17"/>
      <c r="E146" s="4">
        <v>198015.94</v>
      </c>
      <c r="G146" s="17"/>
      <c r="H146" s="24"/>
    </row>
    <row r="147" spans="1:8" x14ac:dyDescent="0.25">
      <c r="A147" s="20" t="s">
        <v>123</v>
      </c>
      <c r="B147" s="17"/>
      <c r="E147" s="4">
        <v>30900</v>
      </c>
      <c r="G147" s="17"/>
      <c r="H147" s="24"/>
    </row>
    <row r="148" spans="1:8" x14ac:dyDescent="0.25">
      <c r="A148" s="5" t="s">
        <v>124</v>
      </c>
      <c r="B148" s="17"/>
      <c r="E148" s="19">
        <f>SUM(E149:E155)</f>
        <v>7741913.3300000001</v>
      </c>
      <c r="G148" s="17"/>
      <c r="H148" s="24"/>
    </row>
    <row r="149" spans="1:8" x14ac:dyDescent="0.25">
      <c r="A149" s="20" t="s">
        <v>125</v>
      </c>
      <c r="E149" s="4">
        <v>1030900</v>
      </c>
      <c r="G149" s="17"/>
      <c r="H149" s="24"/>
    </row>
    <row r="150" spans="1:8" x14ac:dyDescent="0.25">
      <c r="A150" s="20" t="s">
        <v>126</v>
      </c>
      <c r="E150" s="4">
        <f>5173500+625713.33</f>
        <v>5799213.3300000001</v>
      </c>
      <c r="G150" s="17"/>
      <c r="H150" s="24"/>
    </row>
    <row r="151" spans="1:8" x14ac:dyDescent="0.25">
      <c r="A151" s="20" t="s">
        <v>127</v>
      </c>
      <c r="E151" s="4">
        <v>10300</v>
      </c>
      <c r="G151" s="17"/>
      <c r="H151" s="24"/>
    </row>
    <row r="152" spans="1:8" x14ac:dyDescent="0.25">
      <c r="A152" s="20" t="s">
        <v>128</v>
      </c>
      <c r="E152" s="4">
        <v>25750</v>
      </c>
      <c r="G152" s="17"/>
      <c r="H152" s="24"/>
    </row>
    <row r="153" spans="1:8" x14ac:dyDescent="0.25">
      <c r="A153" s="20" t="s">
        <v>129</v>
      </c>
      <c r="E153" s="4">
        <f>604600+10000</f>
        <v>614600</v>
      </c>
      <c r="G153" s="17"/>
      <c r="H153" s="24"/>
    </row>
    <row r="154" spans="1:8" x14ac:dyDescent="0.25">
      <c r="A154" s="20" t="s">
        <v>178</v>
      </c>
      <c r="E154" s="4">
        <v>185400</v>
      </c>
      <c r="G154" s="17"/>
      <c r="H154" s="24"/>
    </row>
    <row r="155" spans="1:8" x14ac:dyDescent="0.25">
      <c r="A155" s="20" t="s">
        <v>130</v>
      </c>
      <c r="E155" s="4">
        <v>75750</v>
      </c>
      <c r="G155" s="17"/>
      <c r="H155" s="24"/>
    </row>
    <row r="156" spans="1:8" x14ac:dyDescent="0.25">
      <c r="A156" s="5" t="s">
        <v>131</v>
      </c>
      <c r="B156" s="17"/>
      <c r="E156" s="19">
        <f>SUM(E157:E162)</f>
        <v>23152400</v>
      </c>
      <c r="G156" s="17"/>
      <c r="H156" s="24"/>
    </row>
    <row r="157" spans="1:8" x14ac:dyDescent="0.25">
      <c r="A157" s="20" t="s">
        <v>132</v>
      </c>
      <c r="E157" s="4">
        <v>150000</v>
      </c>
      <c r="G157" s="17"/>
      <c r="H157" s="24"/>
    </row>
    <row r="158" spans="1:8" x14ac:dyDescent="0.25">
      <c r="A158" s="20" t="s">
        <v>133</v>
      </c>
      <c r="E158" s="4">
        <v>20000</v>
      </c>
      <c r="G158" s="17"/>
      <c r="H158" s="24"/>
    </row>
    <row r="159" spans="1:8" x14ac:dyDescent="0.25">
      <c r="A159" s="1" t="s">
        <v>134</v>
      </c>
      <c r="E159" s="4">
        <v>20600</v>
      </c>
      <c r="G159" s="17"/>
      <c r="H159" s="24"/>
    </row>
    <row r="160" spans="1:8" x14ac:dyDescent="0.25">
      <c r="A160" s="1" t="s">
        <v>135</v>
      </c>
      <c r="E160" s="4">
        <v>300000</v>
      </c>
      <c r="G160" s="17"/>
      <c r="H160" s="24"/>
    </row>
    <row r="161" spans="1:8" x14ac:dyDescent="0.25">
      <c r="A161" s="20" t="s">
        <v>136</v>
      </c>
      <c r="E161" s="4">
        <v>20500000</v>
      </c>
      <c r="G161" s="17"/>
      <c r="H161" s="24"/>
    </row>
    <row r="162" spans="1:8" x14ac:dyDescent="0.25">
      <c r="A162" s="20" t="s">
        <v>137</v>
      </c>
      <c r="E162" s="4">
        <v>2161800</v>
      </c>
      <c r="G162" s="17"/>
      <c r="H162" s="24"/>
    </row>
    <row r="163" spans="1:8" x14ac:dyDescent="0.25">
      <c r="A163" s="30" t="s">
        <v>138</v>
      </c>
      <c r="B163" s="32"/>
      <c r="C163" s="26"/>
      <c r="D163" s="26"/>
      <c r="E163" s="34">
        <f>E164+E166+E170</f>
        <v>80721495.409999996</v>
      </c>
    </row>
    <row r="164" spans="1:8" x14ac:dyDescent="0.25">
      <c r="A164" s="5" t="s">
        <v>139</v>
      </c>
      <c r="E164" s="12">
        <f>SUM(E165)</f>
        <v>51932100</v>
      </c>
    </row>
    <row r="165" spans="1:8" x14ac:dyDescent="0.25">
      <c r="A165" s="1" t="s">
        <v>140</v>
      </c>
      <c r="E165" s="4">
        <v>51932100</v>
      </c>
    </row>
    <row r="166" spans="1:8" x14ac:dyDescent="0.25">
      <c r="A166" s="5" t="s">
        <v>192</v>
      </c>
      <c r="E166" s="12">
        <f>SUM(E167:E169)</f>
        <v>28689395.41</v>
      </c>
    </row>
    <row r="167" spans="1:8" x14ac:dyDescent="0.25">
      <c r="A167" s="1" t="s">
        <v>141</v>
      </c>
      <c r="E167" s="4">
        <f>15545000+2000000+1440000</f>
        <v>18985000</v>
      </c>
      <c r="F167" s="4"/>
      <c r="G167" s="24"/>
    </row>
    <row r="168" spans="1:8" x14ac:dyDescent="0.25">
      <c r="A168" s="1" t="s">
        <v>142</v>
      </c>
      <c r="B168" s="12"/>
      <c r="E168" s="4">
        <f>5643500+400000+2092000+1068895.41</f>
        <v>9204395.4100000001</v>
      </c>
    </row>
    <row r="169" spans="1:8" x14ac:dyDescent="0.25">
      <c r="A169" s="1" t="s">
        <v>143</v>
      </c>
      <c r="E169" s="4">
        <v>500000</v>
      </c>
    </row>
    <row r="170" spans="1:8" x14ac:dyDescent="0.25">
      <c r="A170" s="5" t="s">
        <v>193</v>
      </c>
      <c r="E170" s="12">
        <f>SUM(E171)</f>
        <v>100000</v>
      </c>
    </row>
    <row r="171" spans="1:8" x14ac:dyDescent="0.25">
      <c r="A171" s="1" t="s">
        <v>144</v>
      </c>
      <c r="E171" s="4">
        <v>100000</v>
      </c>
    </row>
    <row r="172" spans="1:8" x14ac:dyDescent="0.25">
      <c r="A172" s="30" t="s">
        <v>145</v>
      </c>
      <c r="B172" s="31"/>
      <c r="C172" s="26"/>
      <c r="D172" s="26"/>
      <c r="E172" s="34">
        <f>E173+E176+E180+E183+E188+E178</f>
        <v>32139158.82</v>
      </c>
      <c r="F172" s="22"/>
    </row>
    <row r="173" spans="1:8" x14ac:dyDescent="0.25">
      <c r="A173" s="5" t="s">
        <v>146</v>
      </c>
      <c r="B173" s="12"/>
      <c r="E173" s="12">
        <f>SUM(E174:E175)</f>
        <v>12942862</v>
      </c>
    </row>
    <row r="174" spans="1:8" x14ac:dyDescent="0.25">
      <c r="A174" s="1" t="s">
        <v>147</v>
      </c>
      <c r="B174" s="6"/>
      <c r="E174" s="17">
        <f>571830+3000000+225522+1000000</f>
        <v>4797352</v>
      </c>
      <c r="F174" s="22"/>
    </row>
    <row r="175" spans="1:8" x14ac:dyDescent="0.25">
      <c r="A175" s="1" t="s">
        <v>148</v>
      </c>
      <c r="E175" s="17">
        <v>8145510</v>
      </c>
    </row>
    <row r="176" spans="1:8" x14ac:dyDescent="0.25">
      <c r="A176" s="5" t="s">
        <v>149</v>
      </c>
      <c r="B176" s="17"/>
      <c r="E176" s="12">
        <f>SUM(E177)</f>
        <v>37360</v>
      </c>
    </row>
    <row r="177" spans="1:5" x14ac:dyDescent="0.25">
      <c r="A177" s="1" t="s">
        <v>150</v>
      </c>
      <c r="B177" s="18"/>
      <c r="E177" s="17">
        <f>12360+25000</f>
        <v>37360</v>
      </c>
    </row>
    <row r="178" spans="1:5" x14ac:dyDescent="0.25">
      <c r="A178" s="25" t="s">
        <v>194</v>
      </c>
      <c r="B178" s="18"/>
      <c r="E178" s="19">
        <f>+E179</f>
        <v>200000</v>
      </c>
    </row>
    <row r="179" spans="1:5" x14ac:dyDescent="0.25">
      <c r="A179" s="28" t="s">
        <v>189</v>
      </c>
      <c r="B179" s="18"/>
      <c r="E179" s="17">
        <v>200000</v>
      </c>
    </row>
    <row r="180" spans="1:5" x14ac:dyDescent="0.25">
      <c r="A180" s="5" t="s">
        <v>151</v>
      </c>
      <c r="B180" s="12"/>
      <c r="E180" s="12">
        <f>SUM(E181:E182)</f>
        <v>8909000</v>
      </c>
    </row>
    <row r="181" spans="1:5" x14ac:dyDescent="0.25">
      <c r="A181" s="1" t="s">
        <v>152</v>
      </c>
      <c r="B181" s="17"/>
      <c r="E181" s="17">
        <v>5719000</v>
      </c>
    </row>
    <row r="182" spans="1:5" x14ac:dyDescent="0.25">
      <c r="A182" s="1" t="s">
        <v>153</v>
      </c>
      <c r="B182" s="12"/>
      <c r="E182" s="17">
        <f>1600000+690000+900000</f>
        <v>3190000</v>
      </c>
    </row>
    <row r="183" spans="1:5" x14ac:dyDescent="0.25">
      <c r="A183" s="5" t="s">
        <v>154</v>
      </c>
      <c r="B183" s="17"/>
      <c r="E183" s="12">
        <f>SUM(E184:E187)</f>
        <v>5275793.46</v>
      </c>
    </row>
    <row r="184" spans="1:5" x14ac:dyDescent="0.25">
      <c r="A184" s="1" t="s">
        <v>155</v>
      </c>
      <c r="B184" s="17"/>
      <c r="E184" s="17">
        <v>2943244.18</v>
      </c>
    </row>
    <row r="185" spans="1:5" x14ac:dyDescent="0.25">
      <c r="A185" s="1" t="s">
        <v>156</v>
      </c>
      <c r="B185" s="12"/>
      <c r="E185" s="17">
        <v>1982549.28</v>
      </c>
    </row>
    <row r="186" spans="1:5" x14ac:dyDescent="0.25">
      <c r="A186" s="1" t="s">
        <v>157</v>
      </c>
      <c r="B186" s="17"/>
      <c r="E186" s="17">
        <v>50000</v>
      </c>
    </row>
    <row r="187" spans="1:5" x14ac:dyDescent="0.25">
      <c r="A187" s="1" t="s">
        <v>158</v>
      </c>
      <c r="B187" s="17"/>
      <c r="E187" s="17">
        <v>300000</v>
      </c>
    </row>
    <row r="188" spans="1:5" x14ac:dyDescent="0.25">
      <c r="A188" s="5" t="s">
        <v>159</v>
      </c>
      <c r="B188" s="17"/>
      <c r="E188" s="12">
        <f>SUM(E189)</f>
        <v>4774143.3600000003</v>
      </c>
    </row>
    <row r="189" spans="1:5" x14ac:dyDescent="0.25">
      <c r="A189" s="20" t="s">
        <v>160</v>
      </c>
      <c r="B189" s="17"/>
      <c r="E189" s="17">
        <v>4774143.3600000003</v>
      </c>
    </row>
    <row r="190" spans="1:5" x14ac:dyDescent="0.25">
      <c r="A190" s="30" t="s">
        <v>161</v>
      </c>
      <c r="B190" s="33"/>
      <c r="C190" s="26"/>
      <c r="D190" s="26"/>
      <c r="E190" s="34">
        <f>E191+E193</f>
        <v>144000000</v>
      </c>
    </row>
    <row r="191" spans="1:5" x14ac:dyDescent="0.25">
      <c r="A191" s="5" t="s">
        <v>162</v>
      </c>
      <c r="B191" s="12"/>
      <c r="E191" s="12">
        <f>SUM(E192)</f>
        <v>44000000</v>
      </c>
    </row>
    <row r="192" spans="1:5" x14ac:dyDescent="0.25">
      <c r="A192" s="20" t="s">
        <v>163</v>
      </c>
      <c r="B192" s="12"/>
      <c r="E192" s="4">
        <v>44000000</v>
      </c>
    </row>
    <row r="193" spans="1:5" x14ac:dyDescent="0.25">
      <c r="A193" s="5" t="s">
        <v>164</v>
      </c>
      <c r="B193" s="12"/>
      <c r="E193" s="12">
        <f>SUM(E194)</f>
        <v>100000000</v>
      </c>
    </row>
    <row r="194" spans="1:5" x14ac:dyDescent="0.25">
      <c r="A194" s="1" t="s">
        <v>165</v>
      </c>
      <c r="E194" s="4">
        <v>100000000</v>
      </c>
    </row>
    <row r="195" spans="1:5" x14ac:dyDescent="0.25">
      <c r="A195" s="30" t="s">
        <v>197</v>
      </c>
      <c r="B195" s="31"/>
      <c r="C195" s="26"/>
      <c r="D195" s="26"/>
      <c r="E195" s="37">
        <f>+E196</f>
        <v>15106994.050000001</v>
      </c>
    </row>
    <row r="196" spans="1:5" x14ac:dyDescent="0.25">
      <c r="A196" s="20" t="s">
        <v>196</v>
      </c>
      <c r="E196" s="4">
        <v>15106994.050000001</v>
      </c>
    </row>
    <row r="197" spans="1:5" x14ac:dyDescent="0.25">
      <c r="A197" s="30" t="s">
        <v>166</v>
      </c>
      <c r="B197" s="31"/>
      <c r="C197" s="26"/>
      <c r="D197" s="26"/>
      <c r="E197" s="34">
        <f>E198</f>
        <v>37500000</v>
      </c>
    </row>
    <row r="198" spans="1:5" x14ac:dyDescent="0.25">
      <c r="A198" s="5" t="s">
        <v>167</v>
      </c>
      <c r="E198" s="12">
        <f>SUM(E199)</f>
        <v>37500000</v>
      </c>
    </row>
    <row r="199" spans="1:5" x14ac:dyDescent="0.25">
      <c r="A199" s="1" t="s">
        <v>168</v>
      </c>
      <c r="E199" s="4">
        <v>37500000</v>
      </c>
    </row>
    <row r="200" spans="1:5" x14ac:dyDescent="0.25">
      <c r="A200" s="30" t="s">
        <v>169</v>
      </c>
      <c r="B200" s="31"/>
      <c r="C200" s="26"/>
      <c r="D200" s="26"/>
      <c r="E200" s="34">
        <f>E201+E203</f>
        <v>28324186.379999999</v>
      </c>
    </row>
    <row r="201" spans="1:5" x14ac:dyDescent="0.25">
      <c r="A201" s="5" t="s">
        <v>170</v>
      </c>
      <c r="E201" s="12">
        <f>SUM(E202)</f>
        <v>20103852.379999999</v>
      </c>
    </row>
    <row r="202" spans="1:5" x14ac:dyDescent="0.25">
      <c r="A202" s="1" t="s">
        <v>171</v>
      </c>
      <c r="E202" s="4">
        <v>20103852.379999999</v>
      </c>
    </row>
    <row r="203" spans="1:5" x14ac:dyDescent="0.25">
      <c r="A203" s="5" t="s">
        <v>172</v>
      </c>
      <c r="E203" s="12">
        <f>SUM(E204)</f>
        <v>8220334</v>
      </c>
    </row>
    <row r="204" spans="1:5" x14ac:dyDescent="0.25">
      <c r="A204" s="1" t="s">
        <v>173</v>
      </c>
      <c r="E204" s="4">
        <v>8220334</v>
      </c>
    </row>
    <row r="205" spans="1:5" x14ac:dyDescent="0.25">
      <c r="B205" s="5" t="s">
        <v>174</v>
      </c>
      <c r="E205" s="12">
        <f>E200+E197+E190+E172+E163+E36+E9+E89+E195</f>
        <v>1265105959</v>
      </c>
    </row>
    <row r="206" spans="1:5" x14ac:dyDescent="0.25">
      <c r="E206" s="4"/>
    </row>
    <row r="207" spans="1:5" x14ac:dyDescent="0.25">
      <c r="E207" s="23"/>
    </row>
  </sheetData>
  <mergeCells count="2">
    <mergeCell ref="A106:D106"/>
    <mergeCell ref="A134:D134"/>
  </mergeCells>
  <pageMargins left="0.47244094488188981" right="0.70866141732283472" top="0.47244094488188981" bottom="0.43307086614173229" header="0.31496062992125984" footer="0.31496062992125984"/>
  <pageSetup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PPTO X OBJ. DEL GTO'26</vt:lpstr>
      <vt:lpstr>'PPTO X OBJ. DEL GTO''26'!Área_de_impresión</vt:lpstr>
      <vt:lpstr>'PPTO X OBJ. DEL GTO''26'!Títulos_a_imprimir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Presupuestos</dc:creator>
  <cp:lastModifiedBy>Jefe Presupuestos</cp:lastModifiedBy>
  <cp:lastPrinted>2026-01-22T21:33:55Z</cp:lastPrinted>
  <dcterms:created xsi:type="dcterms:W3CDTF">2024-11-26T18:10:02Z</dcterms:created>
  <dcterms:modified xsi:type="dcterms:W3CDTF">2026-01-22T21:34:14Z</dcterms:modified>
</cp:coreProperties>
</file>