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 2020\IV. Información Financiera Adicional LDF\"/>
    </mc:Choice>
  </mc:AlternateContent>
  <xr:revisionPtr revIDLastSave="0" documentId="13_ncr:1_{71F7E48D-29DE-427B-B483-BA45AE5FBC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 1" sheetId="1" r:id="rId1"/>
  </sheets>
  <definedNames>
    <definedName name="_xlnm.Print_Area" localSheetId="0">'HOJA 1'!$A$1:$K$215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8" i="1" l="1"/>
  <c r="I118" i="1"/>
  <c r="J118" i="1"/>
  <c r="G118" i="1"/>
  <c r="H128" i="1"/>
  <c r="K162" i="1"/>
  <c r="K163" i="1"/>
  <c r="K164" i="1"/>
  <c r="K165" i="1"/>
  <c r="K166" i="1"/>
  <c r="K167" i="1"/>
  <c r="K168" i="1"/>
  <c r="I159" i="1"/>
  <c r="H160" i="1"/>
  <c r="H161" i="1"/>
  <c r="H162" i="1"/>
  <c r="K18" i="1"/>
  <c r="H109" i="1" l="1"/>
  <c r="H45" i="1"/>
  <c r="H60" i="1"/>
  <c r="H81" i="1"/>
  <c r="H75" i="1"/>
  <c r="H76" i="1"/>
  <c r="H77" i="1"/>
  <c r="H78" i="1"/>
  <c r="H79" i="1"/>
  <c r="H80" i="1"/>
  <c r="H74" i="1"/>
  <c r="H70" i="1"/>
  <c r="H61" i="1"/>
  <c r="H62" i="1"/>
  <c r="H63" i="1"/>
  <c r="H64" i="1"/>
  <c r="H65" i="1"/>
  <c r="H66" i="1"/>
  <c r="H67" i="1"/>
  <c r="H68" i="1"/>
  <c r="H73" i="1"/>
  <c r="H86" i="1"/>
  <c r="I110" i="1"/>
  <c r="H132" i="1"/>
  <c r="H186" i="1"/>
  <c r="H185" i="1"/>
  <c r="H182" i="1" s="1"/>
  <c r="H187" i="1"/>
  <c r="G182" i="1"/>
  <c r="K138" i="1"/>
  <c r="K187" i="1"/>
  <c r="J110" i="1"/>
  <c r="G128" i="1"/>
  <c r="J128" i="1"/>
  <c r="I128" i="1"/>
  <c r="G110" i="1"/>
  <c r="G10" i="1"/>
  <c r="G59" i="1"/>
  <c r="G69" i="1"/>
  <c r="G82" i="1"/>
  <c r="G159" i="1"/>
  <c r="G169" i="1"/>
  <c r="H130" i="1"/>
  <c r="H120" i="1"/>
  <c r="H121" i="1"/>
  <c r="H122" i="1"/>
  <c r="H123" i="1"/>
  <c r="H124" i="1"/>
  <c r="H125" i="1"/>
  <c r="H126" i="1"/>
  <c r="H127" i="1"/>
  <c r="H119" i="1"/>
  <c r="H112" i="1"/>
  <c r="H113" i="1"/>
  <c r="H114" i="1"/>
  <c r="H115" i="1"/>
  <c r="H116" i="1"/>
  <c r="H117" i="1"/>
  <c r="H111" i="1"/>
  <c r="K119" i="1" l="1"/>
  <c r="H110" i="1"/>
  <c r="K111" i="1"/>
  <c r="H59" i="1"/>
  <c r="I186" i="1" l="1"/>
  <c r="I18" i="1" l="1"/>
  <c r="I59" i="1"/>
  <c r="I86" i="1"/>
  <c r="K115" i="1"/>
  <c r="H41" i="1"/>
  <c r="H42" i="1"/>
  <c r="H43" i="1"/>
  <c r="H44" i="1"/>
  <c r="H46" i="1"/>
  <c r="H47" i="1"/>
  <c r="H48" i="1"/>
  <c r="H40" i="1"/>
  <c r="H69" i="1"/>
  <c r="K185" i="1"/>
  <c r="K182" i="1" s="1"/>
  <c r="H11" i="1"/>
  <c r="K189" i="1"/>
  <c r="K190" i="1"/>
  <c r="K191" i="1"/>
  <c r="K192" i="1"/>
  <c r="K193" i="1"/>
  <c r="J186" i="1"/>
  <c r="H188" i="1"/>
  <c r="K188" i="1" s="1"/>
  <c r="K186" i="1" s="1"/>
  <c r="K184" i="1"/>
  <c r="K183" i="1"/>
  <c r="I182" i="1"/>
  <c r="K175" i="1"/>
  <c r="K176" i="1"/>
  <c r="K177" i="1"/>
  <c r="K178" i="1"/>
  <c r="K179" i="1"/>
  <c r="K180" i="1"/>
  <c r="K181" i="1"/>
  <c r="K174" i="1"/>
  <c r="H173" i="1"/>
  <c r="I173" i="1"/>
  <c r="J173" i="1"/>
  <c r="G173" i="1"/>
  <c r="E173" i="1"/>
  <c r="H171" i="1"/>
  <c r="H170" i="1"/>
  <c r="K172" i="1"/>
  <c r="I169" i="1"/>
  <c r="J169" i="1"/>
  <c r="E169" i="1"/>
  <c r="H165" i="1"/>
  <c r="H163" i="1"/>
  <c r="K161" i="1"/>
  <c r="K160" i="1"/>
  <c r="J159" i="1"/>
  <c r="E159" i="1"/>
  <c r="K140" i="1"/>
  <c r="K141" i="1"/>
  <c r="K142" i="1"/>
  <c r="K143" i="1"/>
  <c r="K144" i="1"/>
  <c r="K145" i="1"/>
  <c r="K146" i="1"/>
  <c r="K147" i="1"/>
  <c r="K148" i="1"/>
  <c r="K139" i="1"/>
  <c r="H138" i="1"/>
  <c r="I138" i="1"/>
  <c r="J138" i="1"/>
  <c r="G138" i="1"/>
  <c r="E138" i="1"/>
  <c r="H133" i="1"/>
  <c r="K133" i="1" s="1"/>
  <c r="H131" i="1"/>
  <c r="K131" i="1" s="1"/>
  <c r="K130" i="1"/>
  <c r="K132" i="1"/>
  <c r="K134" i="1"/>
  <c r="K135" i="1"/>
  <c r="K136" i="1"/>
  <c r="K137" i="1"/>
  <c r="H129" i="1"/>
  <c r="E128" i="1"/>
  <c r="I109" i="1"/>
  <c r="E118" i="1"/>
  <c r="K126" i="1"/>
  <c r="K125" i="1"/>
  <c r="K123" i="1"/>
  <c r="K120" i="1"/>
  <c r="K121" i="1"/>
  <c r="K122" i="1"/>
  <c r="K124" i="1"/>
  <c r="K127" i="1"/>
  <c r="K112" i="1"/>
  <c r="K113" i="1"/>
  <c r="K114" i="1"/>
  <c r="K116" i="1"/>
  <c r="K117" i="1"/>
  <c r="K170" i="1" l="1"/>
  <c r="H169" i="1"/>
  <c r="K159" i="1"/>
  <c r="H159" i="1"/>
  <c r="K118" i="1"/>
  <c r="J109" i="1"/>
  <c r="K110" i="1"/>
  <c r="H38" i="1"/>
  <c r="K173" i="1"/>
  <c r="K129" i="1"/>
  <c r="K128" i="1" s="1"/>
  <c r="K171" i="1"/>
  <c r="H85" i="1"/>
  <c r="H82" i="1" s="1"/>
  <c r="K70" i="1"/>
  <c r="K69" i="1" s="1"/>
  <c r="K66" i="1"/>
  <c r="K67" i="1"/>
  <c r="K68" i="1"/>
  <c r="J86" i="1"/>
  <c r="I82" i="1"/>
  <c r="J82" i="1"/>
  <c r="I73" i="1"/>
  <c r="J73" i="1"/>
  <c r="G73" i="1"/>
  <c r="I69" i="1"/>
  <c r="J69" i="1"/>
  <c r="J59" i="1"/>
  <c r="E86" i="1"/>
  <c r="E82" i="1"/>
  <c r="E73" i="1"/>
  <c r="E59" i="1"/>
  <c r="K11" i="1"/>
  <c r="J28" i="1"/>
  <c r="J18" i="1"/>
  <c r="J10" i="1"/>
  <c r="I10" i="1"/>
  <c r="I28" i="1"/>
  <c r="G28" i="1"/>
  <c r="J38" i="1"/>
  <c r="I38" i="1"/>
  <c r="G86" i="1"/>
  <c r="G38" i="1"/>
  <c r="K62" i="1"/>
  <c r="K46" i="1"/>
  <c r="K45" i="1"/>
  <c r="K48" i="1"/>
  <c r="H30" i="1"/>
  <c r="K30" i="1" s="1"/>
  <c r="H31" i="1"/>
  <c r="K31" i="1" s="1"/>
  <c r="H32" i="1"/>
  <c r="K32" i="1" s="1"/>
  <c r="H33" i="1"/>
  <c r="K33" i="1" s="1"/>
  <c r="H34" i="1"/>
  <c r="K34" i="1" s="1"/>
  <c r="H35" i="1"/>
  <c r="K35" i="1" s="1"/>
  <c r="H36" i="1"/>
  <c r="K36" i="1" s="1"/>
  <c r="H37" i="1"/>
  <c r="K37" i="1" s="1"/>
  <c r="H29" i="1"/>
  <c r="K29" i="1" s="1"/>
  <c r="H20" i="1"/>
  <c r="K20" i="1" s="1"/>
  <c r="H21" i="1"/>
  <c r="K21" i="1" s="1"/>
  <c r="H22" i="1"/>
  <c r="K22" i="1" s="1"/>
  <c r="H23" i="1"/>
  <c r="K23" i="1" s="1"/>
  <c r="H24" i="1"/>
  <c r="K24" i="1" s="1"/>
  <c r="H25" i="1"/>
  <c r="K25" i="1" s="1"/>
  <c r="H26" i="1"/>
  <c r="K26" i="1" s="1"/>
  <c r="H27" i="1"/>
  <c r="K27" i="1" s="1"/>
  <c r="H19" i="1"/>
  <c r="G18" i="1"/>
  <c r="H12" i="1"/>
  <c r="K12" i="1" s="1"/>
  <c r="H13" i="1"/>
  <c r="K13" i="1" s="1"/>
  <c r="H14" i="1"/>
  <c r="K14" i="1" s="1"/>
  <c r="H15" i="1"/>
  <c r="K15" i="1" s="1"/>
  <c r="H16" i="1"/>
  <c r="K16" i="1" s="1"/>
  <c r="H17" i="1"/>
  <c r="K17" i="1" s="1"/>
  <c r="K41" i="1"/>
  <c r="K42" i="1"/>
  <c r="K40" i="1"/>
  <c r="K43" i="1"/>
  <c r="K44" i="1"/>
  <c r="K47" i="1"/>
  <c r="K60" i="1"/>
  <c r="K61" i="1"/>
  <c r="K63" i="1"/>
  <c r="K64" i="1"/>
  <c r="K65" i="1"/>
  <c r="K87" i="1"/>
  <c r="K88" i="1"/>
  <c r="K169" i="1" l="1"/>
  <c r="K109" i="1"/>
  <c r="K85" i="1"/>
  <c r="K82" i="1" s="1"/>
  <c r="K59" i="1"/>
  <c r="J9" i="1"/>
  <c r="J194" i="1" s="1"/>
  <c r="G9" i="1"/>
  <c r="I9" i="1"/>
  <c r="I194" i="1" s="1"/>
  <c r="K86" i="1"/>
  <c r="K10" i="1"/>
  <c r="K28" i="1"/>
  <c r="K19" i="1"/>
  <c r="H18" i="1"/>
  <c r="K81" i="1"/>
  <c r="K73" i="1" s="1"/>
  <c r="H10" i="1"/>
  <c r="H28" i="1"/>
  <c r="K38" i="1"/>
  <c r="G186" i="1"/>
  <c r="E186" i="1"/>
  <c r="J182" i="1"/>
  <c r="E182" i="1"/>
  <c r="E110" i="1"/>
  <c r="K9" i="1" l="1"/>
  <c r="K194" i="1" s="1"/>
  <c r="E109" i="1"/>
  <c r="H9" i="1"/>
  <c r="H194" i="1" s="1"/>
  <c r="E38" i="1"/>
  <c r="E28" i="1"/>
  <c r="E18" i="1"/>
  <c r="E9" i="1" l="1"/>
  <c r="E194" i="1" s="1"/>
  <c r="G109" i="1" l="1"/>
  <c r="G194" i="1" s="1"/>
</calcChain>
</file>

<file path=xl/sharedStrings.xml><?xml version="1.0" encoding="utf-8"?>
<sst xmlns="http://schemas.openxmlformats.org/spreadsheetml/2006/main" count="204" uniqueCount="98">
  <si>
    <t>Ayuntamiento Municipal de Playas de Rosarito, B.C.</t>
  </si>
  <si>
    <t>Estado Analítico del Ejercicio del Presupuesto de Egresos Detallado - LDF</t>
  </si>
  <si>
    <t/>
  </si>
  <si>
    <t>Egresos</t>
  </si>
  <si>
    <t>Concepto</t>
  </si>
  <si>
    <t>Aprobado</t>
  </si>
  <si>
    <t>Modificado</t>
  </si>
  <si>
    <t>Devengado</t>
  </si>
  <si>
    <t>Pagado</t>
  </si>
  <si>
    <t>Subejercicio</t>
  </si>
  <si>
    <t>a1) Remuneraciones Al Personal Permanente</t>
  </si>
  <si>
    <t>a2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</si>
  <si>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</si>
  <si>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</si>
  <si>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</si>
  <si>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</si>
  <si>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</si>
  <si>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</si>
  <si>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</si>
  <si>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</si>
  <si>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</si>
  <si>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</si>
  <si>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</si>
  <si>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</si>
  <si>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c1) Servicios Básicos</t>
  </si>
  <si>
    <t>c2) Servicios De Arrendamiento</t>
  </si>
  <si>
    <t>D) Transferencias, Asignaciones, Subsidios Y Ayudas</t>
  </si>
  <si>
    <t>d1) Transferencias Internas Y Asignaciones Al Sector Público</t>
  </si>
  <si>
    <t>e1) Mobiliario Y Equipo De Administración</t>
  </si>
  <si>
    <t>e2) Mobiliario Y Equipo Educacional Y Recreativo</t>
  </si>
  <si>
    <t>b8) Materiales y Suministros para Seguridad</t>
  </si>
  <si>
    <t>b9) Herramientas, Refacciones Y Accesorios Menores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</si>
  <si>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</si>
  <si>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</si>
  <si>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</si>
  <si>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</si>
  <si>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</si>
  <si>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</si>
  <si>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</si>
  <si>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f1) Obra Pública En Bienes De Dominio Público</t>
  </si>
  <si>
    <t>f2) Obra Pública en Bienes Propios</t>
  </si>
  <si>
    <t>f3) Proyectos Productivos y Acciones de Fomento</t>
  </si>
  <si>
    <t>G) Inversiones Financieras Y Otras Provisiones</t>
  </si>
  <si>
    <t>g7) Provisiones Para Contingencias Y Otras Erogaciones Especiales</t>
  </si>
  <si>
    <t>g1) Inversiones Para el Fomento de Actividades Productivas</t>
  </si>
  <si>
    <t>g2) Acciones y Participaciones de Capital</t>
  </si>
  <si>
    <t>g3) Compra de Titulos y Valores</t>
  </si>
  <si>
    <t>g4) Conseción de Prestamos</t>
  </si>
  <si>
    <t>g5) Inversiones en Fideicomisos, Mandatos y Ótros análogos</t>
  </si>
  <si>
    <t>g6) Otras Inversiones Financieras</t>
  </si>
  <si>
    <t>h3) Convenios</t>
  </si>
  <si>
    <t>Clasificación por Objeto del Gasto (capitulo y concepto)</t>
  </si>
  <si>
    <t>h1) Participaciones</t>
  </si>
  <si>
    <t>h2) Aportaciones</t>
  </si>
  <si>
    <t>i1) Amortización De La Deuda Pública</t>
  </si>
  <si>
    <t>i2) Intereses De La Deuda Pública</t>
  </si>
  <si>
    <t>i4) Gastos de la Deuda Pública</t>
  </si>
  <si>
    <t>i3) Comisiones de la Deuda Pública</t>
  </si>
  <si>
    <t>i5) Costo por Coberturas</t>
  </si>
  <si>
    <t>i6) apoyos Financieros</t>
  </si>
  <si>
    <t>i7) Adeudos de ejercicios Fiscales Anteriores</t>
  </si>
  <si>
    <t>(D=d1+d2+d3+d4)</t>
  </si>
  <si>
    <t>e3) Equipo e Instrumental Médico y de Laboratorio</t>
  </si>
  <si>
    <t>e4) Vehículos Y Equipo De Transporte</t>
  </si>
  <si>
    <t>e5) Equipo de Defensa y Seguridad</t>
  </si>
  <si>
    <t>e6) Maquinaria, Otro Equipos Y Herramientas</t>
  </si>
  <si>
    <t>e7) Activos Biológicos</t>
  </si>
  <si>
    <t>e8) Bienes Inmuebles</t>
  </si>
  <si>
    <t>e9) Activos Intangibles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</si>
  <si>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</si>
  <si>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</si>
  <si>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</si>
  <si>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</si>
  <si>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Ótros Análogos</t>
  </si>
  <si>
    <t>d7) Transferencias a la Seguridad Social</t>
  </si>
  <si>
    <t>d8) Donativos</t>
  </si>
  <si>
    <t>d9) Transferencias al Exterior</t>
  </si>
  <si>
    <t>Ampliaciones/
(Reducciones)</t>
  </si>
  <si>
    <t>(G=g1+g2+g3+g4+g5+g6+g7)</t>
  </si>
  <si>
    <r>
      <t xml:space="preserve">A) Servicios Personales </t>
    </r>
    <r>
      <rPr>
        <sz val="10"/>
        <color rgb="FF000000"/>
        <rFont val="Arial"/>
        <family val="2"/>
      </rPr>
      <t>(A=a1+a2+a3+a4+a5+a6+a7)</t>
    </r>
  </si>
  <si>
    <r>
      <t xml:space="preserve">B) Materiales Y Suministros </t>
    </r>
    <r>
      <rPr>
        <sz val="10"/>
        <color rgb="FF000000"/>
        <rFont val="Arial"/>
        <family val="2"/>
      </rPr>
      <t>(B=b1+b2+b3+b4+b5+b6+b7+b8+b9)</t>
    </r>
  </si>
  <si>
    <r>
      <t xml:space="preserve">C) Servicios Generales </t>
    </r>
    <r>
      <rPr>
        <sz val="10"/>
        <color rgb="FF000000"/>
        <rFont val="Arial"/>
        <family val="2"/>
      </rPr>
      <t>(C=c1+c2+c3+c4+c5+c6+c7+c8+c9)</t>
    </r>
  </si>
  <si>
    <r>
      <t xml:space="preserve">E) Bienes Muebles, Inmuebles E Intagibles </t>
    </r>
    <r>
      <rPr>
        <sz val="10"/>
        <color rgb="FF000000"/>
        <rFont val="Arial"/>
        <family val="2"/>
      </rPr>
      <t>(E=e1+e2+e3+e4+e5+e6+e7+e8+e9)</t>
    </r>
  </si>
  <si>
    <r>
      <t xml:space="preserve">F) Inversión Pública </t>
    </r>
    <r>
      <rPr>
        <sz val="10"/>
        <color rgb="FF000000"/>
        <rFont val="Arial"/>
        <family val="2"/>
      </rPr>
      <t>(F=f1+f2+f3)</t>
    </r>
  </si>
  <si>
    <r>
      <t xml:space="preserve">H) Participaciones Y Aportaciones </t>
    </r>
    <r>
      <rPr>
        <sz val="10"/>
        <color rgb="FF000000"/>
        <rFont val="Arial"/>
        <family val="2"/>
      </rPr>
      <t>(H=h1+h2+h3)</t>
    </r>
  </si>
  <si>
    <r>
      <t xml:space="preserve">I. Deuda Pública </t>
    </r>
    <r>
      <rPr>
        <sz val="10"/>
        <color rgb="FF000000"/>
        <rFont val="Arial"/>
        <family val="2"/>
      </rPr>
      <t>(I=i1+i2+i3+i4+i5+i6+i7)</t>
    </r>
  </si>
  <si>
    <t>III. TOTAL DE EGRESOS (III = I + II)</t>
  </si>
  <si>
    <t>a2) Remuneraciones Al Personal De Carácter Transitorio</t>
  </si>
  <si>
    <t>PAG.1-4</t>
  </si>
  <si>
    <t>PAG.2-4</t>
  </si>
  <si>
    <t>B) Materiales Y Suministros (B=b1+b2+b3+b4+b5+b6+b7+b8+b9)</t>
  </si>
  <si>
    <t>C) Servicios Generales (C=c1+c2+c3+c4+c5+c6+c7+c8+c9)</t>
  </si>
  <si>
    <t>PAG.3-4</t>
  </si>
  <si>
    <t>e6) Maquinaria, Otros Equipos Y Herramientas</t>
  </si>
  <si>
    <t>I. NO ETIQUETADO (I = A+B+C+D+E+F+G+H+I)</t>
  </si>
  <si>
    <t>II. ETIQUETADO (II = A+B+C+D+E+F+G+H+I)</t>
  </si>
  <si>
    <t>PAG.4-4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</si>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</sst>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  <font>
      <sz val="10"/>
      <name val="Arial"/>
      <family val="2"/>
    </font>
    <font>
      <b/>
      <sz val="10"/>
      <color rgb="FF1E1E1E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158">
    <xf numFmtId="0" fontId="1" fillId="0" borderId="0" xfId="0" applyFont="1" applyFill="1" applyBorder="1"/>
    <xf numFmtId="0" fontId="1" fillId="0" borderId="0" xfId="0" applyFont="1" applyFill="1" applyBorder="1"/>
    <xf numFmtId="0" fontId="7" fillId="2" borderId="2" xfId="0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 horizontal="right" vertical="top" wrapText="1" readingOrder="1"/>
    </xf>
    <xf numFmtId="165" fontId="6" fillId="0" borderId="0" xfId="0" applyNumberFormat="1" applyFont="1" applyFill="1" applyBorder="1"/>
    <xf numFmtId="165" fontId="6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vertical="top" wrapText="1" inden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indent="1" readingOrder="1"/>
    </xf>
    <xf numFmtId="164" fontId="3" fillId="0" borderId="0" xfId="0" applyNumberFormat="1" applyFont="1" applyFill="1" applyBorder="1" applyAlignment="1">
      <alignment horizontal="right" vertical="top" wrapText="1" readingOrder="1"/>
    </xf>
    <xf numFmtId="165" fontId="3" fillId="0" borderId="0" xfId="0" applyNumberFormat="1" applyFont="1" applyFill="1" applyBorder="1" applyAlignment="1">
      <alignment horizontal="right" vertical="top" wrapText="1" readingOrder="1"/>
    </xf>
    <xf numFmtId="164" fontId="2" fillId="0" borderId="0" xfId="0" applyNumberFormat="1" applyFont="1" applyFill="1" applyBorder="1" applyAlignment="1">
      <alignment vertical="top" wrapText="1" readingOrder="1"/>
    </xf>
    <xf numFmtId="164" fontId="4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right" vertical="top" wrapText="1" readingOrder="1"/>
    </xf>
    <xf numFmtId="164" fontId="3" fillId="0" borderId="0" xfId="0" applyNumberFormat="1" applyFont="1" applyFill="1" applyBorder="1" applyAlignment="1">
      <alignment vertical="top" wrapText="1" readingOrder="1"/>
    </xf>
    <xf numFmtId="165" fontId="7" fillId="2" borderId="2" xfId="0" applyNumberFormat="1" applyFont="1" applyFill="1" applyBorder="1" applyAlignment="1">
      <alignment horizontal="right" vertical="center" wrapText="1" readingOrder="1"/>
    </xf>
    <xf numFmtId="164" fontId="2" fillId="0" borderId="7" xfId="0" applyNumberFormat="1" applyFont="1" applyFill="1" applyBorder="1" applyAlignment="1">
      <alignment horizontal="right" vertical="top" wrapText="1" readingOrder="1"/>
    </xf>
    <xf numFmtId="164" fontId="3" fillId="0" borderId="7" xfId="0" applyNumberFormat="1" applyFont="1" applyFill="1" applyBorder="1" applyAlignment="1">
      <alignment horizontal="right" vertical="top" wrapText="1" readingOrder="1"/>
    </xf>
    <xf numFmtId="165" fontId="3" fillId="0" borderId="7" xfId="0" applyNumberFormat="1" applyFont="1" applyFill="1" applyBorder="1" applyAlignment="1">
      <alignment horizontal="right" vertical="top" wrapText="1" readingOrder="1"/>
    </xf>
    <xf numFmtId="165" fontId="6" fillId="0" borderId="7" xfId="0" applyNumberFormat="1" applyFont="1" applyFill="1" applyBorder="1"/>
    <xf numFmtId="165" fontId="6" fillId="0" borderId="0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 vertical="top" wrapText="1" readingOrder="1"/>
    </xf>
    <xf numFmtId="0" fontId="3" fillId="0" borderId="8" xfId="0" applyNumberFormat="1" applyFont="1" applyFill="1" applyBorder="1" applyAlignment="1">
      <alignment horizontal="left" vertical="top" wrapText="1" indent="1" readingOrder="1"/>
    </xf>
    <xf numFmtId="164" fontId="3" fillId="0" borderId="9" xfId="0" applyNumberFormat="1" applyFont="1" applyFill="1" applyBorder="1" applyAlignment="1">
      <alignment horizontal="right" vertical="top" wrapText="1" readingOrder="1"/>
    </xf>
    <xf numFmtId="164" fontId="3" fillId="0" borderId="0" xfId="0" applyNumberFormat="1" applyFont="1" applyFill="1" applyBorder="1" applyAlignment="1">
      <alignment horizontal="right" wrapText="1" readingOrder="1"/>
    </xf>
    <xf numFmtId="0" fontId="7" fillId="2" borderId="23" xfId="0" applyNumberFormat="1" applyFont="1" applyFill="1" applyBorder="1" applyAlignment="1">
      <alignment horizontal="center" vertical="center" wrapText="1" readingOrder="1"/>
    </xf>
    <xf numFmtId="0" fontId="2" fillId="2" borderId="23" xfId="0" applyNumberFormat="1" applyFont="1" applyFill="1" applyBorder="1" applyAlignment="1">
      <alignment horizontal="center" vertical="center" wrapText="1" readingOrder="1"/>
    </xf>
    <xf numFmtId="165" fontId="12" fillId="0" borderId="0" xfId="0" applyNumberFormat="1" applyFont="1" applyFill="1" applyBorder="1"/>
    <xf numFmtId="165" fontId="6" fillId="0" borderId="4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12" fillId="0" borderId="4" xfId="0" applyNumberFormat="1" applyFont="1" applyFill="1" applyBorder="1" applyAlignment="1">
      <alignment horizontal="right"/>
    </xf>
    <xf numFmtId="0" fontId="10" fillId="0" borderId="0" xfId="0" applyFont="1" applyFill="1" applyBorder="1"/>
    <xf numFmtId="165" fontId="9" fillId="0" borderId="28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horizontal="right" vertical="top"/>
    </xf>
    <xf numFmtId="165" fontId="6" fillId="0" borderId="4" xfId="0" applyNumberFormat="1" applyFont="1" applyFill="1" applyBorder="1" applyAlignment="1">
      <alignment horizontal="right" vertical="top"/>
    </xf>
    <xf numFmtId="165" fontId="1" fillId="0" borderId="0" xfId="0" applyNumberFormat="1" applyFont="1" applyFill="1" applyBorder="1"/>
    <xf numFmtId="164" fontId="3" fillId="0" borderId="5" xfId="0" applyNumberFormat="1" applyFont="1" applyFill="1" applyBorder="1" applyAlignment="1">
      <alignment horizontal="right" vertical="top" wrapText="1" readingOrder="1"/>
    </xf>
    <xf numFmtId="164" fontId="12" fillId="0" borderId="4" xfId="0" applyNumberFormat="1" applyFont="1" applyFill="1" applyBorder="1" applyAlignment="1"/>
    <xf numFmtId="165" fontId="9" fillId="0" borderId="27" xfId="0" applyNumberFormat="1" applyFont="1" applyFill="1" applyBorder="1" applyAlignment="1">
      <alignment horizontal="right"/>
    </xf>
    <xf numFmtId="165" fontId="7" fillId="2" borderId="14" xfId="0" applyNumberFormat="1" applyFont="1" applyFill="1" applyBorder="1" applyAlignment="1">
      <alignment horizontal="right" vertical="center" wrapText="1" readingOrder="1"/>
    </xf>
    <xf numFmtId="165" fontId="3" fillId="0" borderId="7" xfId="0" applyNumberFormat="1" applyFont="1" applyFill="1" applyBorder="1" applyAlignment="1">
      <alignment horizontal="center" vertical="top" wrapText="1" readingOrder="1"/>
    </xf>
    <xf numFmtId="164" fontId="2" fillId="0" borderId="7" xfId="0" applyNumberFormat="1" applyFont="1" applyFill="1" applyBorder="1" applyAlignment="1">
      <alignment vertical="top" wrapText="1" readingOrder="1"/>
    </xf>
    <xf numFmtId="164" fontId="3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left" vertical="top" wrapText="1" indent="1" readingOrder="1"/>
    </xf>
    <xf numFmtId="0" fontId="1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top" wrapText="1" readingOrder="1"/>
    </xf>
    <xf numFmtId="165" fontId="6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vertical="top" wrapText="1" readingOrder="1"/>
    </xf>
    <xf numFmtId="0" fontId="6" fillId="0" borderId="0" xfId="0" applyFont="1" applyFill="1" applyBorder="1" applyAlignment="1">
      <alignment horizontal="right" vertical="top"/>
    </xf>
    <xf numFmtId="165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8" fontId="0" fillId="0" borderId="0" xfId="0" applyNumberFormat="1" applyAlignment="1">
      <alignment vertical="top"/>
    </xf>
    <xf numFmtId="165" fontId="6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12" fillId="2" borderId="23" xfId="0" applyNumberFormat="1" applyFont="1" applyFill="1" applyBorder="1" applyAlignment="1">
      <alignment horizontal="right"/>
    </xf>
    <xf numFmtId="165" fontId="12" fillId="2" borderId="24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2" fillId="0" borderId="8" xfId="0" applyNumberFormat="1" applyFont="1" applyFill="1" applyBorder="1" applyAlignment="1">
      <alignment horizontal="center" vertical="center" wrapText="1" readingOrder="1"/>
    </xf>
    <xf numFmtId="0" fontId="3" fillId="0" borderId="15" xfId="0" applyNumberFormat="1" applyFont="1" applyFill="1" applyBorder="1" applyAlignment="1">
      <alignment horizontal="left" vertical="top" wrapText="1" indent="1" readingOrder="1"/>
    </xf>
    <xf numFmtId="0" fontId="8" fillId="0" borderId="0" xfId="0" applyNumberFormat="1" applyFont="1" applyFill="1" applyBorder="1" applyAlignment="1">
      <alignment horizontal="left" vertical="top" wrapText="1" indent="1"/>
    </xf>
    <xf numFmtId="0" fontId="8" fillId="0" borderId="32" xfId="0" applyNumberFormat="1" applyFont="1" applyFill="1" applyBorder="1" applyAlignment="1">
      <alignment horizontal="left" vertical="top" wrapText="1" indent="1"/>
    </xf>
    <xf numFmtId="164" fontId="3" fillId="0" borderId="0" xfId="0" applyNumberFormat="1" applyFont="1" applyFill="1" applyBorder="1" applyAlignment="1">
      <alignment horizontal="right"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0" fontId="8" fillId="2" borderId="2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/>
    </xf>
    <xf numFmtId="0" fontId="8" fillId="0" borderId="34" xfId="0" applyNumberFormat="1" applyFont="1" applyFill="1" applyBorder="1" applyAlignment="1">
      <alignment vertical="top" wrapText="1"/>
    </xf>
    <xf numFmtId="165" fontId="7" fillId="2" borderId="2" xfId="0" applyNumberFormat="1" applyFont="1" applyFill="1" applyBorder="1" applyAlignment="1">
      <alignment horizontal="right" vertical="center" wrapText="1" readingOrder="1"/>
    </xf>
    <xf numFmtId="0" fontId="7" fillId="2" borderId="2" xfId="0" applyNumberFormat="1" applyFont="1" applyFill="1" applyBorder="1" applyAlignment="1">
      <alignment horizontal="right" vertical="center" wrapText="1" readingOrder="1"/>
    </xf>
    <xf numFmtId="0" fontId="2" fillId="2" borderId="10" xfId="0" applyNumberFormat="1" applyFont="1" applyFill="1" applyBorder="1" applyAlignment="1">
      <alignment horizontal="center" vertical="top" wrapText="1" readingOrder="1"/>
    </xf>
    <xf numFmtId="0" fontId="2" fillId="2" borderId="11" xfId="0" applyNumberFormat="1" applyFont="1" applyFill="1" applyBorder="1" applyAlignment="1">
      <alignment horizontal="center" vertical="top" wrapText="1" readingOrder="1"/>
    </xf>
    <xf numFmtId="0" fontId="2" fillId="2" borderId="13" xfId="0" applyNumberFormat="1" applyFont="1" applyFill="1" applyBorder="1" applyAlignment="1">
      <alignment horizontal="center" vertical="top" wrapText="1" readingOrder="1"/>
    </xf>
    <xf numFmtId="0" fontId="2" fillId="2" borderId="2" xfId="0" applyNumberFormat="1" applyFont="1" applyFill="1" applyBorder="1" applyAlignment="1">
      <alignment horizontal="center" vertical="top" wrapText="1" readingOrder="1"/>
    </xf>
    <xf numFmtId="0" fontId="2" fillId="2" borderId="12" xfId="0" applyNumberFormat="1" applyFont="1" applyFill="1" applyBorder="1" applyAlignment="1">
      <alignment horizontal="center" vertical="center" wrapText="1" readingOrder="1"/>
    </xf>
    <xf numFmtId="0" fontId="2" fillId="2" borderId="14" xfId="0" applyNumberFormat="1" applyFont="1" applyFill="1" applyBorder="1" applyAlignment="1">
      <alignment horizontal="center" vertical="center" wrapText="1" readingOrder="1"/>
    </xf>
    <xf numFmtId="0" fontId="2" fillId="2" borderId="13" xfId="0" applyNumberFormat="1" applyFont="1" applyFill="1" applyBorder="1" applyAlignment="1">
      <alignment horizontal="left" vertical="top" wrapText="1" readingOrder="1"/>
    </xf>
    <xf numFmtId="0" fontId="2" fillId="2" borderId="2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left" vertical="top" wrapText="1" indent="1" readingOrder="1"/>
    </xf>
    <xf numFmtId="0" fontId="3" fillId="0" borderId="32" xfId="0" applyNumberFormat="1" applyFont="1" applyFill="1" applyBorder="1" applyAlignment="1">
      <alignment horizontal="left" vertical="top" wrapText="1" indent="1" readingOrder="1"/>
    </xf>
    <xf numFmtId="165" fontId="6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vertical="top" wrapText="1" readingOrder="1"/>
    </xf>
    <xf numFmtId="165" fontId="6" fillId="0" borderId="0" xfId="0" applyNumberFormat="1" applyFont="1" applyFill="1" applyBorder="1" applyAlignment="1">
      <alignment vertical="top" wrapText="1"/>
    </xf>
    <xf numFmtId="0" fontId="2" fillId="0" borderId="15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vertical="top" wrapText="1"/>
    </xf>
    <xf numFmtId="0" fontId="8" fillId="0" borderId="32" xfId="0" applyNumberFormat="1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horizontal="right" vertical="top" wrapText="1" readingOrder="1"/>
    </xf>
    <xf numFmtId="164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left" vertical="top" wrapText="1" indent="1" readingOrder="1"/>
    </xf>
    <xf numFmtId="0" fontId="2" fillId="0" borderId="32" xfId="0" applyNumberFormat="1" applyFont="1" applyFill="1" applyBorder="1" applyAlignment="1">
      <alignment horizontal="left" vertical="top" wrapText="1" indent="1" readingOrder="1"/>
    </xf>
    <xf numFmtId="164" fontId="2" fillId="0" borderId="0" xfId="0" applyNumberFormat="1" applyFont="1" applyFill="1" applyBorder="1" applyAlignment="1">
      <alignment horizontal="center" vertical="top" wrapText="1" readingOrder="1"/>
    </xf>
    <xf numFmtId="0" fontId="3" fillId="0" borderId="16" xfId="0" applyNumberFormat="1" applyFont="1" applyFill="1" applyBorder="1" applyAlignment="1">
      <alignment horizontal="left" vertical="top" wrapText="1" indent="1" readingOrder="1"/>
    </xf>
    <xf numFmtId="0" fontId="3" fillId="0" borderId="8" xfId="0" applyNumberFormat="1" applyFont="1" applyFill="1" applyBorder="1" applyAlignment="1">
      <alignment horizontal="left" vertical="top" wrapText="1" indent="1" readingOrder="1"/>
    </xf>
    <xf numFmtId="0" fontId="3" fillId="0" borderId="35" xfId="0" applyNumberFormat="1" applyFont="1" applyFill="1" applyBorder="1" applyAlignment="1">
      <alignment horizontal="left" vertical="top" wrapText="1" indent="1" readingOrder="1"/>
    </xf>
    <xf numFmtId="164" fontId="3" fillId="0" borderId="8" xfId="0" applyNumberFormat="1" applyFont="1" applyFill="1" applyBorder="1" applyAlignment="1">
      <alignment horizontal="right" vertical="top" wrapText="1" readingOrder="1"/>
    </xf>
    <xf numFmtId="0" fontId="6" fillId="0" borderId="15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6" fillId="0" borderId="32" xfId="0" applyFont="1" applyFill="1" applyBorder="1" applyAlignment="1">
      <alignment horizontal="left" indent="1"/>
    </xf>
    <xf numFmtId="165" fontId="6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8" fillId="0" borderId="8" xfId="0" applyNumberFormat="1" applyFont="1" applyFill="1" applyBorder="1" applyAlignment="1">
      <alignment horizontal="left" vertical="top" wrapText="1" indent="1"/>
    </xf>
    <xf numFmtId="0" fontId="8" fillId="0" borderId="35" xfId="0" applyNumberFormat="1" applyFont="1" applyFill="1" applyBorder="1" applyAlignment="1">
      <alignment horizontal="left" vertical="top" wrapText="1" indent="1"/>
    </xf>
    <xf numFmtId="0" fontId="8" fillId="0" borderId="8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 wrapText="1" readingOrder="1"/>
    </xf>
    <xf numFmtId="0" fontId="2" fillId="2" borderId="19" xfId="0" applyNumberFormat="1" applyFont="1" applyFill="1" applyBorder="1" applyAlignment="1">
      <alignment horizontal="center" vertical="center" wrapText="1" readingOrder="1"/>
    </xf>
    <xf numFmtId="0" fontId="2" fillId="2" borderId="20" xfId="0" applyNumberFormat="1" applyFont="1" applyFill="1" applyBorder="1" applyAlignment="1">
      <alignment horizontal="center" vertical="center" wrapText="1" readingOrder="1"/>
    </xf>
    <xf numFmtId="0" fontId="2" fillId="2" borderId="22" xfId="0" applyNumberFormat="1" applyFont="1" applyFill="1" applyBorder="1" applyAlignment="1">
      <alignment horizontal="center" vertical="center" wrapText="1" readingOrder="1"/>
    </xf>
    <xf numFmtId="0" fontId="2" fillId="2" borderId="23" xfId="0" applyNumberFormat="1" applyFont="1" applyFill="1" applyBorder="1" applyAlignment="1">
      <alignment horizontal="center" vertical="center" wrapText="1" readingOrder="1"/>
    </xf>
    <xf numFmtId="0" fontId="2" fillId="2" borderId="20" xfId="0" applyNumberFormat="1" applyFont="1" applyFill="1" applyBorder="1" applyAlignment="1">
      <alignment horizontal="center" vertical="top" wrapText="1" readingOrder="1"/>
    </xf>
    <xf numFmtId="0" fontId="2" fillId="2" borderId="21" xfId="0" applyNumberFormat="1" applyFont="1" applyFill="1" applyBorder="1" applyAlignment="1">
      <alignment horizontal="center" vertical="center" wrapText="1" readingOrder="1"/>
    </xf>
    <xf numFmtId="0" fontId="2" fillId="2" borderId="24" xfId="0" applyNumberFormat="1" applyFont="1" applyFill="1" applyBorder="1" applyAlignment="1">
      <alignment horizontal="center" vertical="center" wrapText="1" readingOrder="1"/>
    </xf>
    <xf numFmtId="0" fontId="7" fillId="2" borderId="23" xfId="0" applyNumberFormat="1" applyFont="1" applyFill="1" applyBorder="1" applyAlignment="1">
      <alignment horizontal="center" vertical="center" wrapText="1" readingOrder="1"/>
    </xf>
    <xf numFmtId="0" fontId="8" fillId="2" borderId="23" xfId="0" applyNumberFormat="1" applyFont="1" applyFill="1" applyBorder="1" applyAlignment="1">
      <alignment vertical="center" wrapText="1"/>
    </xf>
    <xf numFmtId="0" fontId="2" fillId="2" borderId="22" xfId="0" applyNumberFormat="1" applyFont="1" applyFill="1" applyBorder="1" applyAlignment="1">
      <alignment horizontal="left" vertical="top" wrapText="1" readingOrder="1"/>
    </xf>
    <xf numFmtId="0" fontId="2" fillId="2" borderId="23" xfId="0" applyNumberFormat="1" applyFont="1" applyFill="1" applyBorder="1" applyAlignment="1">
      <alignment horizontal="left" vertical="top" wrapText="1" readingOrder="1"/>
    </xf>
    <xf numFmtId="165" fontId="12" fillId="2" borderId="23" xfId="0" applyNumberFormat="1" applyFont="1" applyFill="1" applyBorder="1" applyAlignment="1">
      <alignment horizontal="right"/>
    </xf>
    <xf numFmtId="0" fontId="12" fillId="2" borderId="23" xfId="0" applyFont="1" applyFill="1" applyBorder="1" applyAlignment="1">
      <alignment horizontal="right"/>
    </xf>
    <xf numFmtId="0" fontId="2" fillId="0" borderId="29" xfId="0" applyNumberFormat="1" applyFont="1" applyFill="1" applyBorder="1" applyAlignment="1">
      <alignment vertical="top" wrapText="1" readingOrder="1"/>
    </xf>
    <xf numFmtId="0" fontId="8" fillId="0" borderId="30" xfId="0" applyNumberFormat="1" applyFont="1" applyFill="1" applyBorder="1" applyAlignment="1">
      <alignment vertical="top" wrapText="1"/>
    </xf>
    <xf numFmtId="0" fontId="8" fillId="0" borderId="31" xfId="0" applyNumberFormat="1" applyFont="1" applyFill="1" applyBorder="1" applyAlignment="1">
      <alignment vertical="top" wrapText="1"/>
    </xf>
    <xf numFmtId="165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left" vertical="top" wrapText="1" indent="1" readingOrder="1"/>
    </xf>
    <xf numFmtId="0" fontId="2" fillId="0" borderId="17" xfId="0" applyNumberFormat="1" applyFont="1" applyFill="1" applyBorder="1" applyAlignment="1">
      <alignment vertical="top" wrapText="1" readingOrder="1"/>
    </xf>
    <xf numFmtId="0" fontId="13" fillId="0" borderId="0" xfId="0" applyNumberFormat="1" applyFont="1" applyFill="1" applyBorder="1" applyAlignment="1">
      <alignment vertical="top" wrapText="1"/>
    </xf>
    <xf numFmtId="0" fontId="13" fillId="0" borderId="32" xfId="0" applyNumberFormat="1" applyFont="1" applyFill="1" applyBorder="1" applyAlignment="1">
      <alignment vertical="top" wrapText="1"/>
    </xf>
    <xf numFmtId="165" fontId="6" fillId="0" borderId="0" xfId="0" applyNumberFormat="1" applyFont="1" applyFill="1" applyBorder="1" applyAlignment="1">
      <alignment horizontal="right" vertical="top"/>
    </xf>
    <xf numFmtId="0" fontId="3" fillId="0" borderId="18" xfId="0" applyNumberFormat="1" applyFont="1" applyFill="1" applyBorder="1" applyAlignment="1">
      <alignment horizontal="left" vertical="top" wrapText="1" indent="1" readingOrder="1"/>
    </xf>
    <xf numFmtId="0" fontId="3" fillId="0" borderId="5" xfId="0" applyNumberFormat="1" applyFont="1" applyFill="1" applyBorder="1" applyAlignment="1">
      <alignment horizontal="left" vertical="top" wrapText="1" indent="1" readingOrder="1"/>
    </xf>
    <xf numFmtId="0" fontId="3" fillId="0" borderId="33" xfId="0" applyNumberFormat="1" applyFont="1" applyFill="1" applyBorder="1" applyAlignment="1">
      <alignment horizontal="left" vertical="top" wrapText="1" indent="1" readingOrder="1"/>
    </xf>
    <xf numFmtId="165" fontId="6" fillId="0" borderId="5" xfId="0" applyNumberFormat="1" applyFont="1" applyFill="1" applyBorder="1" applyAlignment="1">
      <alignment horizontal="right"/>
    </xf>
    <xf numFmtId="0" fontId="2" fillId="0" borderId="30" xfId="0" applyNumberFormat="1" applyFont="1" applyFill="1" applyBorder="1" applyAlignment="1">
      <alignment vertical="top" wrapText="1" readingOrder="1"/>
    </xf>
    <xf numFmtId="0" fontId="2" fillId="0" borderId="31" xfId="0" applyNumberFormat="1" applyFont="1" applyFill="1" applyBorder="1" applyAlignment="1">
      <alignment vertical="top" wrapText="1" readingOrder="1"/>
    </xf>
    <xf numFmtId="0" fontId="6" fillId="0" borderId="17" xfId="0" applyFont="1" applyFill="1" applyBorder="1" applyAlignment="1">
      <alignment horizontal="left" indent="1"/>
    </xf>
    <xf numFmtId="0" fontId="4" fillId="0" borderId="25" xfId="0" applyNumberFormat="1" applyFont="1" applyFill="1" applyBorder="1" applyAlignment="1">
      <alignment horizontal="center" vertical="top" wrapText="1" readingOrder="1"/>
    </xf>
    <xf numFmtId="0" fontId="4" fillId="0" borderId="26" xfId="0" applyNumberFormat="1" applyFont="1" applyFill="1" applyBorder="1" applyAlignment="1">
      <alignment horizontal="center" vertical="top" wrapText="1" readingOrder="1"/>
    </xf>
    <xf numFmtId="165" fontId="9" fillId="0" borderId="28" xfId="0" applyNumberFormat="1" applyFont="1" applyFill="1" applyBorder="1" applyAlignment="1">
      <alignment horizontal="right"/>
    </xf>
    <xf numFmtId="0" fontId="9" fillId="0" borderId="28" xfId="0" applyFont="1" applyFill="1" applyBorder="1" applyAlignment="1">
      <alignment horizontal="right"/>
    </xf>
    <xf numFmtId="0" fontId="8" fillId="0" borderId="5" xfId="0" applyNumberFormat="1" applyFont="1" applyFill="1" applyBorder="1" applyAlignment="1">
      <alignment horizontal="left" vertical="top" wrapText="1" indent="1"/>
    </xf>
    <xf numFmtId="0" fontId="8" fillId="0" borderId="33" xfId="0" applyNumberFormat="1" applyFont="1" applyFill="1" applyBorder="1" applyAlignment="1">
      <alignment horizontal="left" vertical="top" wrapText="1" indent="1"/>
    </xf>
    <xf numFmtId="16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202</xdr:row>
      <xdr:rowOff>0</xdr:rowOff>
    </xdr:from>
    <xdr:to>
      <xdr:col>7</xdr:col>
      <xdr:colOff>628650</xdr:colOff>
      <xdr:row>204</xdr:row>
      <xdr:rowOff>38100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162300" y="23526750"/>
          <a:ext cx="23431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MANUEL ZERMEÑO CHAVEZ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295275</xdr:colOff>
      <xdr:row>201</xdr:row>
      <xdr:rowOff>180975</xdr:rowOff>
    </xdr:from>
    <xdr:to>
      <xdr:col>11</xdr:col>
      <xdr:colOff>0</xdr:colOff>
      <xdr:row>201</xdr:row>
      <xdr:rowOff>180975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124575" y="23517225"/>
          <a:ext cx="2038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295275</xdr:colOff>
      <xdr:row>201</xdr:row>
      <xdr:rowOff>180975</xdr:rowOff>
    </xdr:from>
    <xdr:to>
      <xdr:col>7</xdr:col>
      <xdr:colOff>504825</xdr:colOff>
      <xdr:row>201</xdr:row>
      <xdr:rowOff>180975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3343275" y="23517225"/>
          <a:ext cx="2038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201</xdr:row>
      <xdr:rowOff>190499</xdr:rowOff>
    </xdr:from>
    <xdr:to>
      <xdr:col>11</xdr:col>
      <xdr:colOff>0</xdr:colOff>
      <xdr:row>205</xdr:row>
      <xdr:rowOff>0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838825" y="23526749"/>
          <a:ext cx="27241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HECTOR DANIEL PACHECO CABADA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SUB-DIR. PROG. Y PRESUPUESTOS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182631</xdr:colOff>
      <xdr:row>201</xdr:row>
      <xdr:rowOff>173933</xdr:rowOff>
    </xdr:from>
    <xdr:to>
      <xdr:col>3</xdr:col>
      <xdr:colOff>1954696</xdr:colOff>
      <xdr:row>204</xdr:row>
      <xdr:rowOff>157368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48892" y="34405955"/>
          <a:ext cx="2716282" cy="554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1</xdr:col>
      <xdr:colOff>463825</xdr:colOff>
      <xdr:row>201</xdr:row>
      <xdr:rowOff>173934</xdr:rowOff>
    </xdr:from>
    <xdr:to>
      <xdr:col>3</xdr:col>
      <xdr:colOff>1675571</xdr:colOff>
      <xdr:row>201</xdr:row>
      <xdr:rowOff>173934</xdr:rowOff>
    </xdr:to>
    <xdr:cxnSp macro="">
      <xdr:nvCxnSpPr>
        <xdr:cNvPr id="18" name="Conector rec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530086" y="34405956"/>
          <a:ext cx="21559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190500</xdr:colOff>
      <xdr:row>0</xdr:row>
      <xdr:rowOff>609600</xdr:rowOff>
    </xdr:from>
    <xdr:to>
      <xdr:col>7</xdr:col>
      <xdr:colOff>238125</xdr:colOff>
      <xdr:row>0</xdr:row>
      <xdr:rowOff>1971675</xdr:rowOff>
    </xdr:to>
    <xdr:pic>
      <xdr:nvPicPr>
        <xdr:cNvPr id="9" name="image1.jpg">
          <a:extLst>
            <a:ext uri="{FF2B5EF4-FFF2-40B4-BE49-F238E27FC236}">
              <a16:creationId xmlns:a16="http://schemas.microsoft.com/office/drawing/2014/main" id="{816ACA12-1E40-48A9-ACAE-5DECFDF7EC1C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0831" t="11078" r="38631" b="9182"/>
        <a:stretch/>
      </xdr:blipFill>
      <xdr:spPr bwMode="auto">
        <a:xfrm>
          <a:off x="3657600" y="609600"/>
          <a:ext cx="2000250" cy="1362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228600</xdr:colOff>
      <xdr:row>50</xdr:row>
      <xdr:rowOff>600075</xdr:rowOff>
    </xdr:from>
    <xdr:to>
      <xdr:col>7</xdr:col>
      <xdr:colOff>276225</xdr:colOff>
      <xdr:row>51</xdr:row>
      <xdr:rowOff>9525</xdr:rowOff>
    </xdr:to>
    <xdr:pic>
      <xdr:nvPicPr>
        <xdr:cNvPr id="14" name="image1.jpg">
          <a:extLst>
            <a:ext uri="{FF2B5EF4-FFF2-40B4-BE49-F238E27FC236}">
              <a16:creationId xmlns:a16="http://schemas.microsoft.com/office/drawing/2014/main" id="{B0601DC2-F2DC-41A9-B11F-C8B3FC2B058D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0831" t="11078" r="38631" b="9182"/>
        <a:stretch/>
      </xdr:blipFill>
      <xdr:spPr bwMode="auto">
        <a:xfrm>
          <a:off x="3695700" y="15811500"/>
          <a:ext cx="2000250" cy="1362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190500</xdr:colOff>
      <xdr:row>100</xdr:row>
      <xdr:rowOff>466725</xdr:rowOff>
    </xdr:from>
    <xdr:to>
      <xdr:col>7</xdr:col>
      <xdr:colOff>238125</xdr:colOff>
      <xdr:row>100</xdr:row>
      <xdr:rowOff>1828800</xdr:rowOff>
    </xdr:to>
    <xdr:pic>
      <xdr:nvPicPr>
        <xdr:cNvPr id="15" name="image1.jpg">
          <a:extLst>
            <a:ext uri="{FF2B5EF4-FFF2-40B4-BE49-F238E27FC236}">
              <a16:creationId xmlns:a16="http://schemas.microsoft.com/office/drawing/2014/main" id="{6953BE4A-3A90-40BD-9668-47BF44355CAB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0831" t="11078" r="38631" b="9182"/>
        <a:stretch/>
      </xdr:blipFill>
      <xdr:spPr bwMode="auto">
        <a:xfrm>
          <a:off x="3657600" y="30641925"/>
          <a:ext cx="2000250" cy="1362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228600</xdr:colOff>
      <xdr:row>150</xdr:row>
      <xdr:rowOff>428625</xdr:rowOff>
    </xdr:from>
    <xdr:to>
      <xdr:col>7</xdr:col>
      <xdr:colOff>276225</xdr:colOff>
      <xdr:row>150</xdr:row>
      <xdr:rowOff>1790700</xdr:rowOff>
    </xdr:to>
    <xdr:pic>
      <xdr:nvPicPr>
        <xdr:cNvPr id="16" name="image1.jpg">
          <a:extLst>
            <a:ext uri="{FF2B5EF4-FFF2-40B4-BE49-F238E27FC236}">
              <a16:creationId xmlns:a16="http://schemas.microsoft.com/office/drawing/2014/main" id="{CC9D7336-1D0D-4A3D-8E38-5CD66D8DD5EB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0831" t="11078" r="38631" b="9182"/>
        <a:stretch/>
      </xdr:blipFill>
      <xdr:spPr bwMode="auto">
        <a:xfrm>
          <a:off x="3695700" y="45872400"/>
          <a:ext cx="2000250" cy="1362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381000</xdr:colOff>
      <xdr:row>209</xdr:row>
      <xdr:rowOff>95250</xdr:rowOff>
    </xdr:from>
    <xdr:to>
      <xdr:col>10</xdr:col>
      <xdr:colOff>581025</xdr:colOff>
      <xdr:row>214</xdr:row>
      <xdr:rowOff>68613</xdr:rowOff>
    </xdr:to>
    <xdr:pic>
      <xdr:nvPicPr>
        <xdr:cNvPr id="17" name="image2.jpg">
          <a:extLst>
            <a:ext uri="{FF2B5EF4-FFF2-40B4-BE49-F238E27FC236}">
              <a16:creationId xmlns:a16="http://schemas.microsoft.com/office/drawing/2014/main" id="{089D5218-4A94-45F4-A6CE-DE90715182D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4983" t="13200" r="5209" b="23910"/>
        <a:stretch/>
      </xdr:blipFill>
      <xdr:spPr bwMode="auto">
        <a:xfrm>
          <a:off x="447675" y="59712225"/>
          <a:ext cx="8496300" cy="92586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381000</xdr:colOff>
      <xdr:row>149</xdr:row>
      <xdr:rowOff>2133600</xdr:rowOff>
    </xdr:from>
    <xdr:to>
      <xdr:col>10</xdr:col>
      <xdr:colOff>581025</xdr:colOff>
      <xdr:row>149</xdr:row>
      <xdr:rowOff>3059463</xdr:rowOff>
    </xdr:to>
    <xdr:pic>
      <xdr:nvPicPr>
        <xdr:cNvPr id="19" name="image2.jpg">
          <a:extLst>
            <a:ext uri="{FF2B5EF4-FFF2-40B4-BE49-F238E27FC236}">
              <a16:creationId xmlns:a16="http://schemas.microsoft.com/office/drawing/2014/main" id="{3B298AF3-A46D-4D1B-A8F1-9C543A97328E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4983" t="13200" r="5209" b="23910"/>
        <a:stretch/>
      </xdr:blipFill>
      <xdr:spPr bwMode="auto">
        <a:xfrm>
          <a:off x="447675" y="44415075"/>
          <a:ext cx="8496300" cy="92586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333375</xdr:colOff>
      <xdr:row>99</xdr:row>
      <xdr:rowOff>485775</xdr:rowOff>
    </xdr:from>
    <xdr:to>
      <xdr:col>10</xdr:col>
      <xdr:colOff>533400</xdr:colOff>
      <xdr:row>99</xdr:row>
      <xdr:rowOff>1411638</xdr:rowOff>
    </xdr:to>
    <xdr:pic>
      <xdr:nvPicPr>
        <xdr:cNvPr id="20" name="image2.jpg">
          <a:extLst>
            <a:ext uri="{FF2B5EF4-FFF2-40B4-BE49-F238E27FC236}">
              <a16:creationId xmlns:a16="http://schemas.microsoft.com/office/drawing/2014/main" id="{14FD6369-2A5F-4933-A1C8-6AF7CEB99A9C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4983" t="13200" r="5209" b="23910"/>
        <a:stretch/>
      </xdr:blipFill>
      <xdr:spPr bwMode="auto">
        <a:xfrm>
          <a:off x="400050" y="29041725"/>
          <a:ext cx="8496300" cy="92586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371475</xdr:colOff>
      <xdr:row>49</xdr:row>
      <xdr:rowOff>381000</xdr:rowOff>
    </xdr:from>
    <xdr:to>
      <xdr:col>10</xdr:col>
      <xdr:colOff>571500</xdr:colOff>
      <xdr:row>49</xdr:row>
      <xdr:rowOff>1306863</xdr:rowOff>
    </xdr:to>
    <xdr:pic>
      <xdr:nvPicPr>
        <xdr:cNvPr id="21" name="image2.jpg">
          <a:extLst>
            <a:ext uri="{FF2B5EF4-FFF2-40B4-BE49-F238E27FC236}">
              <a16:creationId xmlns:a16="http://schemas.microsoft.com/office/drawing/2014/main" id="{76579764-471D-4408-B090-77CBF76A424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4983" t="13200" r="5209" b="23910"/>
        <a:stretch/>
      </xdr:blipFill>
      <xdr:spPr bwMode="auto">
        <a:xfrm>
          <a:off x="438150" y="14097000"/>
          <a:ext cx="8496300" cy="92586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4"/>
  <sheetViews>
    <sheetView tabSelected="1" view="pageBreakPreview" zoomScaleNormal="115" zoomScaleSheetLayoutView="100" workbookViewId="0">
      <selection activeCell="G50" sqref="G50"/>
    </sheetView>
  </sheetViews>
  <sheetFormatPr baseColWidth="10" defaultRowHeight="15" x14ac:dyDescent="0.25"/>
  <cols>
    <col min="1" max="1" width="1" customWidth="1"/>
    <col min="2" max="2" width="14.140625" customWidth="1"/>
    <col min="3" max="3" width="0" hidden="1" customWidth="1"/>
    <col min="4" max="4" width="36.85546875" customWidth="1"/>
    <col min="5" max="5" width="6.140625" customWidth="1"/>
    <col min="6" max="6" width="8.7109375" customWidth="1"/>
    <col min="7" max="7" width="14.42578125" customWidth="1"/>
    <col min="8" max="8" width="14.7109375" customWidth="1"/>
    <col min="9" max="11" width="14.7109375" bestFit="1" customWidth="1"/>
    <col min="12" max="12" width="12.7109375" bestFit="1" customWidth="1"/>
  </cols>
  <sheetData>
    <row r="1" spans="1:11" ht="162" customHeight="1" x14ac:dyDescent="0.25"/>
    <row r="2" spans="1:11" ht="15" customHeight="1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" customHeight="1" x14ac:dyDescent="0.2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" customHeight="1" x14ac:dyDescent="0.25">
      <c r="A4" s="66" t="s">
        <v>51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x14ac:dyDescent="0.25">
      <c r="A5" s="66" t="s">
        <v>97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7.100000000000001" customHeight="1" thickBot="1" x14ac:dyDescent="0.3">
      <c r="A6" s="67" t="s">
        <v>2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7.100000000000001" customHeight="1" x14ac:dyDescent="0.25">
      <c r="A7" s="81" t="s">
        <v>4</v>
      </c>
      <c r="B7" s="82"/>
      <c r="C7" s="82"/>
      <c r="D7" s="82"/>
      <c r="E7" s="82" t="s">
        <v>3</v>
      </c>
      <c r="F7" s="82"/>
      <c r="G7" s="82"/>
      <c r="H7" s="82"/>
      <c r="I7" s="82"/>
      <c r="J7" s="82"/>
      <c r="K7" s="85" t="s">
        <v>9</v>
      </c>
    </row>
    <row r="8" spans="1:11" ht="25.5" x14ac:dyDescent="0.25">
      <c r="A8" s="83"/>
      <c r="B8" s="84"/>
      <c r="C8" s="84"/>
      <c r="D8" s="84"/>
      <c r="E8" s="74" t="s">
        <v>5</v>
      </c>
      <c r="F8" s="75"/>
      <c r="G8" s="2" t="s">
        <v>77</v>
      </c>
      <c r="H8" s="3" t="s">
        <v>6</v>
      </c>
      <c r="I8" s="3" t="s">
        <v>7</v>
      </c>
      <c r="J8" s="3" t="s">
        <v>8</v>
      </c>
      <c r="K8" s="86"/>
    </row>
    <row r="9" spans="1:11" x14ac:dyDescent="0.25">
      <c r="A9" s="87" t="s">
        <v>94</v>
      </c>
      <c r="B9" s="88"/>
      <c r="C9" s="88"/>
      <c r="D9" s="88"/>
      <c r="E9" s="79">
        <f>+E10+E18+E28+E38+E59+E69+E73+E82+E86</f>
        <v>508785468.61999995</v>
      </c>
      <c r="F9" s="80"/>
      <c r="G9" s="20">
        <f>+G10+G18+G28+G38+G59+G69+G73+G82+G86</f>
        <v>29261606.390000001</v>
      </c>
      <c r="H9" s="20">
        <f>+H10+H18+H28+H38+H59+H69+H73+H82+H86</f>
        <v>538047075.00999987</v>
      </c>
      <c r="I9" s="20">
        <f>+I10+I18+I28+I38+I59+I69+I73+I82+I86</f>
        <v>517620358.64999992</v>
      </c>
      <c r="J9" s="20">
        <f>+J10+J18+J28+J38+J59+J69+J73+J82+J86</f>
        <v>492096166.00000006</v>
      </c>
      <c r="K9" s="47">
        <f>+K10+K18+K28+K38+K59+K69+K73+K82+K86</f>
        <v>20426716.360000003</v>
      </c>
    </row>
    <row r="10" spans="1:11" x14ac:dyDescent="0.25">
      <c r="A10" s="76" t="s">
        <v>79</v>
      </c>
      <c r="B10" s="77"/>
      <c r="C10" s="77"/>
      <c r="D10" s="78"/>
      <c r="E10" s="73">
        <v>324805586.11000001</v>
      </c>
      <c r="F10" s="72"/>
      <c r="G10" s="7">
        <f>SUM(G11:G17)</f>
        <v>-31180472.84</v>
      </c>
      <c r="H10" s="7">
        <f>SUM(H11:H17)</f>
        <v>293625113.26999998</v>
      </c>
      <c r="I10" s="7">
        <f>+I11+I12+I13+I14+I15+I16+I17</f>
        <v>293052317.55000001</v>
      </c>
      <c r="J10" s="7">
        <f>+J11+J12+J13+J14+J15+J16+J17</f>
        <v>282895065.99000001</v>
      </c>
      <c r="K10" s="21">
        <f>+K11+K12+K13+K14+K15+K16+K17</f>
        <v>572795.72000000253</v>
      </c>
    </row>
    <row r="11" spans="1:11" ht="12" customHeight="1" x14ac:dyDescent="0.25">
      <c r="A11" s="68" t="s">
        <v>10</v>
      </c>
      <c r="B11" s="69"/>
      <c r="C11" s="69"/>
      <c r="D11" s="70"/>
      <c r="E11" s="71">
        <v>103593134.89</v>
      </c>
      <c r="F11" s="72"/>
      <c r="G11" s="4">
        <v>-4484691.03</v>
      </c>
      <c r="H11" s="4">
        <f>+E11+G11</f>
        <v>99108443.859999999</v>
      </c>
      <c r="I11" s="4">
        <v>98779891.310000002</v>
      </c>
      <c r="J11" s="4">
        <v>98579546.010000005</v>
      </c>
      <c r="K11" s="22">
        <f>+H11-I11</f>
        <v>328552.54999999702</v>
      </c>
    </row>
    <row r="12" spans="1:11" ht="12.75" customHeight="1" x14ac:dyDescent="0.25">
      <c r="A12" s="68" t="s">
        <v>11</v>
      </c>
      <c r="B12" s="69"/>
      <c r="C12" s="69"/>
      <c r="D12" s="70"/>
      <c r="E12" s="71">
        <v>2000000</v>
      </c>
      <c r="F12" s="72"/>
      <c r="G12" s="4">
        <v>506209.06</v>
      </c>
      <c r="H12" s="4">
        <f t="shared" ref="H12:H17" si="0">+E12+G12</f>
        <v>2506209.06</v>
      </c>
      <c r="I12" s="4">
        <v>2506209.06</v>
      </c>
      <c r="J12" s="4">
        <v>2503538.41</v>
      </c>
      <c r="K12" s="22">
        <f t="shared" ref="K12:K16" si="1">+H12-I12</f>
        <v>0</v>
      </c>
    </row>
    <row r="13" spans="1:11" ht="14.25" customHeight="1" x14ac:dyDescent="0.25">
      <c r="A13" s="68" t="s">
        <v>12</v>
      </c>
      <c r="B13" s="69"/>
      <c r="C13" s="69"/>
      <c r="D13" s="70"/>
      <c r="E13" s="71">
        <v>56708836.530000001</v>
      </c>
      <c r="F13" s="72"/>
      <c r="G13" s="4">
        <v>-8003782.5499999998</v>
      </c>
      <c r="H13" s="4">
        <f t="shared" si="0"/>
        <v>48705053.980000004</v>
      </c>
      <c r="I13" s="4">
        <v>48476582.299999997</v>
      </c>
      <c r="J13" s="4">
        <v>42171535.450000003</v>
      </c>
      <c r="K13" s="22">
        <f t="shared" si="1"/>
        <v>228471.68000000715</v>
      </c>
    </row>
    <row r="14" spans="1:11" ht="14.25" customHeight="1" x14ac:dyDescent="0.25">
      <c r="A14" s="68" t="s">
        <v>13</v>
      </c>
      <c r="B14" s="69"/>
      <c r="C14" s="69"/>
      <c r="D14" s="70"/>
      <c r="E14" s="71">
        <v>26729733.82</v>
      </c>
      <c r="F14" s="72"/>
      <c r="G14" s="4">
        <v>4592742.4800000004</v>
      </c>
      <c r="H14" s="4">
        <f t="shared" si="0"/>
        <v>31322476.300000001</v>
      </c>
      <c r="I14" s="4">
        <v>31321939.109999999</v>
      </c>
      <c r="J14" s="4">
        <v>30597768.710000001</v>
      </c>
      <c r="K14" s="22">
        <f t="shared" si="1"/>
        <v>537.1900000013411</v>
      </c>
    </row>
    <row r="15" spans="1:11" ht="13.5" customHeight="1" x14ac:dyDescent="0.25">
      <c r="A15" s="68" t="s">
        <v>14</v>
      </c>
      <c r="B15" s="69"/>
      <c r="C15" s="69"/>
      <c r="D15" s="70"/>
      <c r="E15" s="71">
        <v>131863166.55</v>
      </c>
      <c r="F15" s="72"/>
      <c r="G15" s="4">
        <v>-20070236.48</v>
      </c>
      <c r="H15" s="4">
        <f t="shared" si="0"/>
        <v>111792930.06999999</v>
      </c>
      <c r="I15" s="4">
        <v>111777695.77</v>
      </c>
      <c r="J15" s="4">
        <v>108852677.41</v>
      </c>
      <c r="K15" s="22">
        <f t="shared" si="1"/>
        <v>15234.29999999702</v>
      </c>
    </row>
    <row r="16" spans="1:11" ht="12" customHeight="1" x14ac:dyDescent="0.25">
      <c r="A16" s="68" t="s">
        <v>15</v>
      </c>
      <c r="B16" s="89"/>
      <c r="C16" s="89"/>
      <c r="D16" s="90"/>
      <c r="E16" s="91">
        <v>0</v>
      </c>
      <c r="F16" s="91"/>
      <c r="G16" s="4">
        <v>0</v>
      </c>
      <c r="H16" s="4">
        <f t="shared" si="0"/>
        <v>0</v>
      </c>
      <c r="I16" s="4">
        <v>0</v>
      </c>
      <c r="J16" s="4">
        <v>0</v>
      </c>
      <c r="K16" s="22">
        <f t="shared" si="1"/>
        <v>0</v>
      </c>
    </row>
    <row r="17" spans="1:11" ht="14.25" customHeight="1" x14ac:dyDescent="0.25">
      <c r="A17" s="68" t="s">
        <v>16</v>
      </c>
      <c r="B17" s="69"/>
      <c r="C17" s="69"/>
      <c r="D17" s="70"/>
      <c r="E17" s="71">
        <v>3910714.32</v>
      </c>
      <c r="F17" s="72"/>
      <c r="G17" s="4">
        <v>-3720714.32</v>
      </c>
      <c r="H17" s="4">
        <f t="shared" si="0"/>
        <v>190000</v>
      </c>
      <c r="I17" s="4">
        <v>190000</v>
      </c>
      <c r="J17" s="4">
        <v>190000</v>
      </c>
      <c r="K17" s="22">
        <f>+H17-I17</f>
        <v>0</v>
      </c>
    </row>
    <row r="18" spans="1:11" ht="26.25" customHeight="1" x14ac:dyDescent="0.25">
      <c r="A18" s="94" t="s">
        <v>80</v>
      </c>
      <c r="B18" s="95"/>
      <c r="C18" s="95"/>
      <c r="D18" s="96"/>
      <c r="E18" s="97">
        <f>SUM(E19:F27)</f>
        <v>33878407.519999996</v>
      </c>
      <c r="F18" s="72"/>
      <c r="G18" s="7">
        <f>SUM(G19:G27)</f>
        <v>863693.99000000069</v>
      </c>
      <c r="H18" s="7">
        <f>SUM(H19:H27)</f>
        <v>34742101.510000005</v>
      </c>
      <c r="I18" s="7">
        <f>SUM(I19:I27)</f>
        <v>34059412.089999996</v>
      </c>
      <c r="J18" s="7">
        <f>SUM(J19:J27)</f>
        <v>31573648.990000002</v>
      </c>
      <c r="K18" s="21">
        <f>SUM(K19:K27)</f>
        <v>682689.42000000039</v>
      </c>
    </row>
    <row r="19" spans="1:11" ht="24" customHeight="1" x14ac:dyDescent="0.25">
      <c r="A19" s="68" t="s">
        <v>17</v>
      </c>
      <c r="B19" s="69"/>
      <c r="C19" s="69"/>
      <c r="D19" s="70"/>
      <c r="E19" s="71">
        <v>2363850</v>
      </c>
      <c r="F19" s="72"/>
      <c r="G19" s="4">
        <v>440969.27</v>
      </c>
      <c r="H19" s="4">
        <f>+E19+G19</f>
        <v>2804819.27</v>
      </c>
      <c r="I19" s="4">
        <v>2581292.08</v>
      </c>
      <c r="J19" s="4">
        <v>2386474.25</v>
      </c>
      <c r="K19" s="22">
        <f>+H19-I19</f>
        <v>223527.18999999994</v>
      </c>
    </row>
    <row r="20" spans="1:11" ht="13.5" customHeight="1" x14ac:dyDescent="0.25">
      <c r="A20" s="68" t="s">
        <v>18</v>
      </c>
      <c r="B20" s="69"/>
      <c r="C20" s="69"/>
      <c r="D20" s="70"/>
      <c r="E20" s="71">
        <v>359575</v>
      </c>
      <c r="F20" s="72"/>
      <c r="G20" s="4">
        <v>-27206.14</v>
      </c>
      <c r="H20" s="4">
        <f t="shared" ref="H20:H27" si="2">+E20+G20</f>
        <v>332368.86</v>
      </c>
      <c r="I20" s="4">
        <v>246570.82</v>
      </c>
      <c r="J20" s="4">
        <v>237559.46</v>
      </c>
      <c r="K20" s="22">
        <f t="shared" ref="K20:K26" si="3">+H20-I20</f>
        <v>85798.039999999979</v>
      </c>
    </row>
    <row r="21" spans="1:11" ht="24" customHeight="1" x14ac:dyDescent="0.25">
      <c r="A21" s="68" t="s">
        <v>19</v>
      </c>
      <c r="B21" s="69"/>
      <c r="C21" s="69"/>
      <c r="D21" s="70"/>
      <c r="E21" s="92">
        <v>0</v>
      </c>
      <c r="F21" s="93"/>
      <c r="G21" s="15">
        <v>0</v>
      </c>
      <c r="H21" s="4">
        <f t="shared" si="2"/>
        <v>0</v>
      </c>
      <c r="I21" s="15">
        <v>0</v>
      </c>
      <c r="J21" s="15">
        <v>0</v>
      </c>
      <c r="K21" s="22">
        <f t="shared" si="3"/>
        <v>0</v>
      </c>
    </row>
    <row r="22" spans="1:11" ht="26.25" customHeight="1" x14ac:dyDescent="0.25">
      <c r="A22" s="68" t="s">
        <v>20</v>
      </c>
      <c r="B22" s="69"/>
      <c r="C22" s="69"/>
      <c r="D22" s="70"/>
      <c r="E22" s="71">
        <v>5330300</v>
      </c>
      <c r="F22" s="72"/>
      <c r="G22" s="4">
        <v>1032533.55</v>
      </c>
      <c r="H22" s="4">
        <f t="shared" si="2"/>
        <v>6362833.5499999998</v>
      </c>
      <c r="I22" s="4">
        <v>6324819.0499999998</v>
      </c>
      <c r="J22" s="4">
        <v>6035876.1100000003</v>
      </c>
      <c r="K22" s="22">
        <f t="shared" si="3"/>
        <v>38014.5</v>
      </c>
    </row>
    <row r="23" spans="1:11" ht="13.5" customHeight="1" x14ac:dyDescent="0.25">
      <c r="A23" s="68" t="s">
        <v>21</v>
      </c>
      <c r="B23" s="69"/>
      <c r="C23" s="69"/>
      <c r="D23" s="70"/>
      <c r="E23" s="71">
        <v>217100</v>
      </c>
      <c r="F23" s="72"/>
      <c r="G23" s="4">
        <v>295589.75</v>
      </c>
      <c r="H23" s="4">
        <f t="shared" si="2"/>
        <v>512689.75</v>
      </c>
      <c r="I23" s="4">
        <v>498894.84</v>
      </c>
      <c r="J23" s="4">
        <v>422921.78</v>
      </c>
      <c r="K23" s="22">
        <f t="shared" si="3"/>
        <v>13794.909999999974</v>
      </c>
    </row>
    <row r="24" spans="1:11" ht="13.5" customHeight="1" x14ac:dyDescent="0.25">
      <c r="A24" s="68" t="s">
        <v>22</v>
      </c>
      <c r="B24" s="69"/>
      <c r="C24" s="69"/>
      <c r="D24" s="70"/>
      <c r="E24" s="71">
        <v>16885082.52</v>
      </c>
      <c r="F24" s="72"/>
      <c r="G24" s="4">
        <v>1411338.8</v>
      </c>
      <c r="H24" s="4">
        <f t="shared" si="2"/>
        <v>18296421.32</v>
      </c>
      <c r="I24" s="4">
        <v>18191329.68</v>
      </c>
      <c r="J24" s="4">
        <v>16744184.210000001</v>
      </c>
      <c r="K24" s="22">
        <f t="shared" si="3"/>
        <v>105091.6400000006</v>
      </c>
    </row>
    <row r="25" spans="1:11" ht="27" customHeight="1" x14ac:dyDescent="0.25">
      <c r="A25" s="68" t="s">
        <v>23</v>
      </c>
      <c r="B25" s="69"/>
      <c r="C25" s="69"/>
      <c r="D25" s="70"/>
      <c r="E25" s="71">
        <v>3936000</v>
      </c>
      <c r="F25" s="72"/>
      <c r="G25" s="4">
        <v>-2682688.7599999998</v>
      </c>
      <c r="H25" s="4">
        <f t="shared" si="2"/>
        <v>1253311.2400000002</v>
      </c>
      <c r="I25" s="4">
        <v>1166718.7</v>
      </c>
      <c r="J25" s="4">
        <v>1134971.5</v>
      </c>
      <c r="K25" s="22">
        <f t="shared" si="3"/>
        <v>86592.54000000027</v>
      </c>
    </row>
    <row r="26" spans="1:11" ht="14.25" customHeight="1" x14ac:dyDescent="0.25">
      <c r="A26" s="68" t="s">
        <v>30</v>
      </c>
      <c r="B26" s="89"/>
      <c r="C26" s="89"/>
      <c r="D26" s="90"/>
      <c r="E26" s="98">
        <v>0</v>
      </c>
      <c r="F26" s="98"/>
      <c r="G26" s="15">
        <v>0</v>
      </c>
      <c r="H26" s="4">
        <f t="shared" si="2"/>
        <v>0</v>
      </c>
      <c r="I26" s="15">
        <v>0</v>
      </c>
      <c r="J26" s="15">
        <v>0</v>
      </c>
      <c r="K26" s="48">
        <f t="shared" si="3"/>
        <v>0</v>
      </c>
    </row>
    <row r="27" spans="1:11" ht="12.75" customHeight="1" x14ac:dyDescent="0.25">
      <c r="A27" s="68" t="s">
        <v>31</v>
      </c>
      <c r="B27" s="69"/>
      <c r="C27" s="69"/>
      <c r="D27" s="70"/>
      <c r="E27" s="71">
        <v>4786500</v>
      </c>
      <c r="F27" s="72"/>
      <c r="G27" s="4">
        <v>393157.52</v>
      </c>
      <c r="H27" s="4">
        <f t="shared" si="2"/>
        <v>5179657.5199999996</v>
      </c>
      <c r="I27" s="4">
        <v>5049786.92</v>
      </c>
      <c r="J27" s="4">
        <v>4611661.68</v>
      </c>
      <c r="K27" s="22">
        <f>+H27-I27</f>
        <v>129870.59999999963</v>
      </c>
    </row>
    <row r="28" spans="1:11" ht="26.25" customHeight="1" x14ac:dyDescent="0.25">
      <c r="A28" s="94" t="s">
        <v>81</v>
      </c>
      <c r="B28" s="95"/>
      <c r="C28" s="95"/>
      <c r="D28" s="96"/>
      <c r="E28" s="73">
        <f>SUM(E29:F37)</f>
        <v>88033645.769999996</v>
      </c>
      <c r="F28" s="72"/>
      <c r="G28" s="16">
        <f>SUM(G29:G37)</f>
        <v>8234933.8900000006</v>
      </c>
      <c r="H28" s="16">
        <f>SUM(H29:H37)</f>
        <v>96268579.659999996</v>
      </c>
      <c r="I28" s="16">
        <f>SUM(I29:I37)</f>
        <v>95436959.089999989</v>
      </c>
      <c r="J28" s="16">
        <f>SUM(J29:J37)</f>
        <v>87569968.100000009</v>
      </c>
      <c r="K28" s="49">
        <f>SUM(K29:K37)</f>
        <v>831620.57000000135</v>
      </c>
    </row>
    <row r="29" spans="1:11" x14ac:dyDescent="0.25">
      <c r="A29" s="68" t="s">
        <v>24</v>
      </c>
      <c r="B29" s="69"/>
      <c r="C29" s="69"/>
      <c r="D29" s="70"/>
      <c r="E29" s="71">
        <v>28731800</v>
      </c>
      <c r="F29" s="72"/>
      <c r="G29" s="4">
        <v>-1183684.8700000001</v>
      </c>
      <c r="H29" s="4">
        <f>+E29+G29</f>
        <v>27548115.129999999</v>
      </c>
      <c r="I29" s="4">
        <v>27501828.989999998</v>
      </c>
      <c r="J29" s="4">
        <v>26867681.960000001</v>
      </c>
      <c r="K29" s="22">
        <f>+H29-I29</f>
        <v>46286.140000000596</v>
      </c>
    </row>
    <row r="30" spans="1:11" x14ac:dyDescent="0.25">
      <c r="A30" s="68" t="s">
        <v>25</v>
      </c>
      <c r="B30" s="69"/>
      <c r="C30" s="69"/>
      <c r="D30" s="70"/>
      <c r="E30" s="71">
        <v>2197349.77</v>
      </c>
      <c r="F30" s="72"/>
      <c r="G30" s="4">
        <v>-860859.45</v>
      </c>
      <c r="H30" s="4">
        <f t="shared" ref="H30:H37" si="4">+E30+G30</f>
        <v>1336490.32</v>
      </c>
      <c r="I30" s="4">
        <v>1325154.32</v>
      </c>
      <c r="J30" s="4">
        <v>1232364.6000000001</v>
      </c>
      <c r="K30" s="22">
        <f t="shared" ref="K30:K37" si="5">+H30-I30</f>
        <v>11336</v>
      </c>
    </row>
    <row r="31" spans="1:11" x14ac:dyDescent="0.25">
      <c r="A31" s="68" t="s">
        <v>32</v>
      </c>
      <c r="B31" s="69"/>
      <c r="C31" s="69"/>
      <c r="D31" s="70"/>
      <c r="E31" s="71">
        <v>9304457</v>
      </c>
      <c r="F31" s="72"/>
      <c r="G31" s="4">
        <v>121550.49</v>
      </c>
      <c r="H31" s="4">
        <f t="shared" si="4"/>
        <v>9426007.4900000002</v>
      </c>
      <c r="I31" s="4">
        <v>9273997.0600000005</v>
      </c>
      <c r="J31" s="4">
        <v>8219128.71</v>
      </c>
      <c r="K31" s="22">
        <f t="shared" si="5"/>
        <v>152010.4299999997</v>
      </c>
    </row>
    <row r="32" spans="1:11" x14ac:dyDescent="0.25">
      <c r="A32" s="68" t="s">
        <v>33</v>
      </c>
      <c r="B32" s="69"/>
      <c r="C32" s="69"/>
      <c r="D32" s="70"/>
      <c r="E32" s="71">
        <v>2553443</v>
      </c>
      <c r="F32" s="72"/>
      <c r="G32" s="4">
        <v>862297.02</v>
      </c>
      <c r="H32" s="4">
        <f t="shared" si="4"/>
        <v>3415740.02</v>
      </c>
      <c r="I32" s="4">
        <v>3365356.49</v>
      </c>
      <c r="J32" s="4">
        <v>3313474.33</v>
      </c>
      <c r="K32" s="22">
        <f t="shared" si="5"/>
        <v>50383.529999999795</v>
      </c>
    </row>
    <row r="33" spans="1:11" x14ac:dyDescent="0.25">
      <c r="A33" s="68" t="s">
        <v>34</v>
      </c>
      <c r="B33" s="69"/>
      <c r="C33" s="69"/>
      <c r="D33" s="70"/>
      <c r="E33" s="71">
        <v>34275633.329999998</v>
      </c>
      <c r="F33" s="72"/>
      <c r="G33" s="4">
        <v>6977024.7800000003</v>
      </c>
      <c r="H33" s="4">
        <f t="shared" si="4"/>
        <v>41252658.109999999</v>
      </c>
      <c r="I33" s="4">
        <v>40864403.829999998</v>
      </c>
      <c r="J33" s="4">
        <v>35423941.950000003</v>
      </c>
      <c r="K33" s="22">
        <f t="shared" si="5"/>
        <v>388254.28000000119</v>
      </c>
    </row>
    <row r="34" spans="1:11" x14ac:dyDescent="0.25">
      <c r="A34" s="68" t="s">
        <v>35</v>
      </c>
      <c r="B34" s="69"/>
      <c r="C34" s="69"/>
      <c r="D34" s="70"/>
      <c r="E34" s="71">
        <v>4666772.67</v>
      </c>
      <c r="F34" s="72"/>
      <c r="G34" s="4">
        <v>366212.64</v>
      </c>
      <c r="H34" s="4">
        <f t="shared" si="4"/>
        <v>5032985.3099999996</v>
      </c>
      <c r="I34" s="4">
        <v>5005148.0599999996</v>
      </c>
      <c r="J34" s="4">
        <v>4742908.0599999996</v>
      </c>
      <c r="K34" s="22">
        <f t="shared" si="5"/>
        <v>27837.25</v>
      </c>
    </row>
    <row r="35" spans="1:11" x14ac:dyDescent="0.25">
      <c r="A35" s="68" t="s">
        <v>36</v>
      </c>
      <c r="B35" s="69"/>
      <c r="C35" s="69"/>
      <c r="D35" s="70"/>
      <c r="E35" s="71">
        <v>1243690</v>
      </c>
      <c r="F35" s="72"/>
      <c r="G35" s="4">
        <v>-682622.71</v>
      </c>
      <c r="H35" s="4">
        <f t="shared" si="4"/>
        <v>561067.29</v>
      </c>
      <c r="I35" s="4">
        <v>469717.35</v>
      </c>
      <c r="J35" s="4">
        <v>469243.35</v>
      </c>
      <c r="K35" s="22">
        <f t="shared" si="5"/>
        <v>91349.940000000061</v>
      </c>
    </row>
    <row r="36" spans="1:11" x14ac:dyDescent="0.25">
      <c r="A36" s="68" t="s">
        <v>37</v>
      </c>
      <c r="B36" s="69"/>
      <c r="C36" s="69"/>
      <c r="D36" s="70"/>
      <c r="E36" s="71">
        <v>3230500</v>
      </c>
      <c r="F36" s="72"/>
      <c r="G36" s="4">
        <v>1637114.99</v>
      </c>
      <c r="H36" s="4">
        <f t="shared" si="4"/>
        <v>4867614.99</v>
      </c>
      <c r="I36" s="4">
        <v>4814361.49</v>
      </c>
      <c r="J36" s="4">
        <v>4611936.58</v>
      </c>
      <c r="K36" s="22">
        <f t="shared" si="5"/>
        <v>53253.5</v>
      </c>
    </row>
    <row r="37" spans="1:11" x14ac:dyDescent="0.25">
      <c r="A37" s="68" t="s">
        <v>38</v>
      </c>
      <c r="B37" s="69"/>
      <c r="C37" s="69"/>
      <c r="D37" s="70"/>
      <c r="E37" s="71">
        <v>1830000</v>
      </c>
      <c r="F37" s="72"/>
      <c r="G37" s="4">
        <v>997901</v>
      </c>
      <c r="H37" s="4">
        <f t="shared" si="4"/>
        <v>2827901</v>
      </c>
      <c r="I37" s="4">
        <v>2816991.5</v>
      </c>
      <c r="J37" s="4">
        <v>2689288.56</v>
      </c>
      <c r="K37" s="22">
        <f t="shared" si="5"/>
        <v>10909.5</v>
      </c>
    </row>
    <row r="38" spans="1:11" x14ac:dyDescent="0.25">
      <c r="A38" s="94" t="s">
        <v>26</v>
      </c>
      <c r="B38" s="95"/>
      <c r="C38" s="95"/>
      <c r="D38" s="96"/>
      <c r="E38" s="73">
        <f>SUM(E40:F47)</f>
        <v>41843961.640000001</v>
      </c>
      <c r="F38" s="72"/>
      <c r="G38" s="7">
        <f>SUM(G40:G48)</f>
        <v>12342292.870000001</v>
      </c>
      <c r="H38" s="7">
        <f>SUM(H40:H48)</f>
        <v>54186254.509999998</v>
      </c>
      <c r="I38" s="7">
        <f>SUM(I40:I48)</f>
        <v>51115538.899999999</v>
      </c>
      <c r="J38" s="7">
        <f>SUM(J40:J48)</f>
        <v>50610456.509999998</v>
      </c>
      <c r="K38" s="21">
        <f>SUM(K40:K48)</f>
        <v>3070715.6099999975</v>
      </c>
    </row>
    <row r="39" spans="1:11" ht="12" customHeight="1" x14ac:dyDescent="0.25">
      <c r="A39" s="68" t="s">
        <v>61</v>
      </c>
      <c r="B39" s="99"/>
      <c r="C39" s="99"/>
      <c r="D39" s="100"/>
      <c r="E39" s="101"/>
      <c r="F39" s="101"/>
      <c r="G39" s="7"/>
      <c r="H39" s="7"/>
      <c r="I39" s="7"/>
      <c r="J39" s="7"/>
      <c r="K39" s="21"/>
    </row>
    <row r="40" spans="1:11" ht="30.75" customHeight="1" x14ac:dyDescent="0.25">
      <c r="A40" s="68" t="s">
        <v>27</v>
      </c>
      <c r="B40" s="69"/>
      <c r="C40" s="69"/>
      <c r="D40" s="70"/>
      <c r="E40" s="71">
        <v>33489368.039999999</v>
      </c>
      <c r="F40" s="72"/>
      <c r="G40" s="4">
        <v>2280572.7200000002</v>
      </c>
      <c r="H40" s="4">
        <f>+E40+G40</f>
        <v>35769940.759999998</v>
      </c>
      <c r="I40" s="4">
        <v>35499368</v>
      </c>
      <c r="J40" s="4">
        <v>35499368</v>
      </c>
      <c r="K40" s="22">
        <f>+H40-I40</f>
        <v>270572.75999999791</v>
      </c>
    </row>
    <row r="41" spans="1:11" x14ac:dyDescent="0.25">
      <c r="A41" s="68" t="s">
        <v>69</v>
      </c>
      <c r="B41" s="89"/>
      <c r="C41" s="89"/>
      <c r="D41" s="90"/>
      <c r="E41" s="71">
        <v>0</v>
      </c>
      <c r="F41" s="71"/>
      <c r="G41" s="4">
        <v>0</v>
      </c>
      <c r="H41" s="14">
        <f t="shared" ref="H41:H48" si="6">+E41+G41</f>
        <v>0</v>
      </c>
      <c r="I41" s="4">
        <v>0</v>
      </c>
      <c r="J41" s="4">
        <v>0</v>
      </c>
      <c r="K41" s="22">
        <f t="shared" ref="K41:K42" si="7">+H41-I41</f>
        <v>0</v>
      </c>
    </row>
    <row r="42" spans="1:11" x14ac:dyDescent="0.25">
      <c r="A42" s="68" t="s">
        <v>70</v>
      </c>
      <c r="B42" s="89"/>
      <c r="C42" s="89"/>
      <c r="D42" s="90"/>
      <c r="E42" s="71">
        <v>0</v>
      </c>
      <c r="F42" s="71"/>
      <c r="G42" s="4">
        <v>4000000</v>
      </c>
      <c r="H42" s="14">
        <f t="shared" si="6"/>
        <v>4000000</v>
      </c>
      <c r="I42" s="4">
        <v>2518000</v>
      </c>
      <c r="J42" s="4">
        <v>2518000</v>
      </c>
      <c r="K42" s="22">
        <f t="shared" si="7"/>
        <v>1482000</v>
      </c>
    </row>
    <row r="43" spans="1:11" x14ac:dyDescent="0.25">
      <c r="A43" s="68" t="s">
        <v>71</v>
      </c>
      <c r="B43" s="69"/>
      <c r="C43" s="69"/>
      <c r="D43" s="70"/>
      <c r="E43" s="71">
        <v>5674593.5999999996</v>
      </c>
      <c r="F43" s="72"/>
      <c r="G43" s="53">
        <v>8231220.1500000004</v>
      </c>
      <c r="H43" s="14">
        <f t="shared" si="6"/>
        <v>13905813.75</v>
      </c>
      <c r="I43" s="4">
        <v>13098170.9</v>
      </c>
      <c r="J43" s="4">
        <v>12593088.51</v>
      </c>
      <c r="K43" s="22">
        <f t="shared" ref="K43:K48" si="8">+H43-I43</f>
        <v>807642.84999999963</v>
      </c>
    </row>
    <row r="44" spans="1:11" x14ac:dyDescent="0.25">
      <c r="A44" s="68" t="s">
        <v>72</v>
      </c>
      <c r="B44" s="69"/>
      <c r="C44" s="69"/>
      <c r="D44" s="70"/>
      <c r="E44" s="71">
        <v>2500000</v>
      </c>
      <c r="F44" s="72"/>
      <c r="G44" s="4">
        <v>-2169500</v>
      </c>
      <c r="H44" s="14">
        <f t="shared" si="6"/>
        <v>330500</v>
      </c>
      <c r="I44" s="4">
        <v>0</v>
      </c>
      <c r="J44" s="4">
        <v>0</v>
      </c>
      <c r="K44" s="22">
        <f t="shared" si="8"/>
        <v>330500</v>
      </c>
    </row>
    <row r="45" spans="1:11" x14ac:dyDescent="0.25">
      <c r="A45" s="68" t="s">
        <v>73</v>
      </c>
      <c r="B45" s="89"/>
      <c r="C45" s="89"/>
      <c r="D45" s="90"/>
      <c r="E45" s="71">
        <v>0</v>
      </c>
      <c r="F45" s="71"/>
      <c r="G45" s="4">
        <v>0</v>
      </c>
      <c r="H45" s="14">
        <f>+E45+G45</f>
        <v>0</v>
      </c>
      <c r="I45" s="4">
        <v>0</v>
      </c>
      <c r="J45" s="4">
        <v>0</v>
      </c>
      <c r="K45" s="22">
        <f t="shared" si="8"/>
        <v>0</v>
      </c>
    </row>
    <row r="46" spans="1:11" x14ac:dyDescent="0.25">
      <c r="A46" s="68" t="s">
        <v>74</v>
      </c>
      <c r="B46" s="89"/>
      <c r="C46" s="89"/>
      <c r="D46" s="90"/>
      <c r="E46" s="71">
        <v>0</v>
      </c>
      <c r="F46" s="71"/>
      <c r="G46" s="4">
        <v>0</v>
      </c>
      <c r="H46" s="14">
        <f t="shared" si="6"/>
        <v>0</v>
      </c>
      <c r="I46" s="4">
        <v>0</v>
      </c>
      <c r="J46" s="4">
        <v>0</v>
      </c>
      <c r="K46" s="22">
        <f t="shared" si="8"/>
        <v>0</v>
      </c>
    </row>
    <row r="47" spans="1:11" x14ac:dyDescent="0.25">
      <c r="A47" s="68" t="s">
        <v>75</v>
      </c>
      <c r="B47" s="69"/>
      <c r="C47" s="69"/>
      <c r="D47" s="70"/>
      <c r="E47" s="71">
        <v>180000</v>
      </c>
      <c r="F47" s="72"/>
      <c r="G47" s="4">
        <v>0</v>
      </c>
      <c r="H47" s="14">
        <f t="shared" si="6"/>
        <v>180000</v>
      </c>
      <c r="I47" s="4">
        <v>0</v>
      </c>
      <c r="J47" s="4">
        <v>0</v>
      </c>
      <c r="K47" s="22">
        <f t="shared" si="8"/>
        <v>180000</v>
      </c>
    </row>
    <row r="48" spans="1:11" ht="15.75" thickBot="1" x14ac:dyDescent="0.3">
      <c r="A48" s="102" t="s">
        <v>76</v>
      </c>
      <c r="B48" s="103"/>
      <c r="C48" s="103"/>
      <c r="D48" s="104"/>
      <c r="E48" s="105">
        <v>0</v>
      </c>
      <c r="F48" s="105"/>
      <c r="G48" s="26">
        <v>0</v>
      </c>
      <c r="H48" s="44">
        <f t="shared" si="6"/>
        <v>0</v>
      </c>
      <c r="I48" s="26">
        <v>0</v>
      </c>
      <c r="J48" s="26">
        <v>0</v>
      </c>
      <c r="K48" s="28">
        <f t="shared" si="8"/>
        <v>0</v>
      </c>
    </row>
    <row r="49" spans="1:11" s="11" customFormat="1" ht="141.75" customHeight="1" x14ac:dyDescent="0.25">
      <c r="A49" s="13"/>
      <c r="B49" s="13"/>
      <c r="C49" s="13"/>
      <c r="D49" s="13"/>
      <c r="E49" s="14"/>
      <c r="F49" s="14"/>
      <c r="G49" s="14"/>
      <c r="H49" s="14"/>
      <c r="I49" s="14"/>
      <c r="J49" s="14"/>
      <c r="K49" s="29" t="s">
        <v>88</v>
      </c>
    </row>
    <row r="50" spans="1:11" s="52" customFormat="1" ht="117.75" customHeight="1" x14ac:dyDescent="0.25">
      <c r="A50" s="51"/>
      <c r="B50" s="51"/>
      <c r="C50" s="51"/>
      <c r="D50" s="51"/>
      <c r="E50" s="50"/>
      <c r="F50" s="50"/>
      <c r="G50" s="50"/>
      <c r="H50" s="50"/>
      <c r="I50" s="50"/>
      <c r="J50" s="50"/>
      <c r="K50" s="29"/>
    </row>
    <row r="51" spans="1:11" s="12" customFormat="1" ht="153.75" customHeight="1" x14ac:dyDescent="0.25">
      <c r="A51" s="13"/>
      <c r="B51" s="13"/>
      <c r="C51" s="13"/>
      <c r="D51" s="13"/>
      <c r="E51" s="14"/>
      <c r="F51" s="14"/>
      <c r="G51" s="14"/>
      <c r="H51" s="14"/>
      <c r="I51" s="14"/>
      <c r="J51" s="14"/>
      <c r="K51" s="29"/>
    </row>
    <row r="52" spans="1:11" s="12" customFormat="1" x14ac:dyDescent="0.25">
      <c r="A52" s="65" t="s">
        <v>0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spans="1:11" s="12" customFormat="1" x14ac:dyDescent="0.25">
      <c r="A53" s="65" t="s">
        <v>1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spans="1:11" s="11" customFormat="1" x14ac:dyDescent="0.25">
      <c r="A54" s="66" t="s">
        <v>51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</row>
    <row r="55" spans="1:11" s="11" customFormat="1" ht="15" customHeight="1" x14ac:dyDescent="0.25">
      <c r="A55" s="66" t="s">
        <v>97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1:11" ht="22.5" customHeight="1" thickBot="1" x14ac:dyDescent="0.3">
      <c r="A56" s="27"/>
      <c r="B56" s="27"/>
      <c r="C56" s="27"/>
      <c r="D56" s="27"/>
      <c r="E56" s="26"/>
      <c r="F56" s="26"/>
      <c r="G56" s="26"/>
      <c r="H56" s="26"/>
      <c r="I56" s="26"/>
      <c r="J56" s="26"/>
      <c r="K56" s="26"/>
    </row>
    <row r="57" spans="1:11" x14ac:dyDescent="0.25">
      <c r="A57" s="81" t="s">
        <v>4</v>
      </c>
      <c r="B57" s="82"/>
      <c r="C57" s="82"/>
      <c r="D57" s="82"/>
      <c r="E57" s="82" t="s">
        <v>3</v>
      </c>
      <c r="F57" s="82"/>
      <c r="G57" s="82"/>
      <c r="H57" s="82"/>
      <c r="I57" s="82"/>
      <c r="J57" s="82"/>
      <c r="K57" s="85" t="s">
        <v>9</v>
      </c>
    </row>
    <row r="58" spans="1:11" ht="25.5" x14ac:dyDescent="0.25">
      <c r="A58" s="83"/>
      <c r="B58" s="84"/>
      <c r="C58" s="84"/>
      <c r="D58" s="84"/>
      <c r="E58" s="74" t="s">
        <v>5</v>
      </c>
      <c r="F58" s="75"/>
      <c r="G58" s="2" t="s">
        <v>77</v>
      </c>
      <c r="H58" s="3" t="s">
        <v>6</v>
      </c>
      <c r="I58" s="3" t="s">
        <v>7</v>
      </c>
      <c r="J58" s="3" t="s">
        <v>8</v>
      </c>
      <c r="K58" s="86"/>
    </row>
    <row r="59" spans="1:11" x14ac:dyDescent="0.25">
      <c r="A59" s="76" t="s">
        <v>82</v>
      </c>
      <c r="B59" s="77"/>
      <c r="C59" s="77"/>
      <c r="D59" s="78"/>
      <c r="E59" s="73">
        <f>SUM(E60:F68)</f>
        <v>6151500</v>
      </c>
      <c r="F59" s="72"/>
      <c r="G59" s="7">
        <f>SUM(G60:G68)</f>
        <v>20878451.190000001</v>
      </c>
      <c r="H59" s="7">
        <f>SUM(H60:H68)</f>
        <v>27029951.190000001</v>
      </c>
      <c r="I59" s="7">
        <f>SUM(I60:I68)</f>
        <v>21441710.710000001</v>
      </c>
      <c r="J59" s="7">
        <f>SUM(J60:J68)</f>
        <v>17537537</v>
      </c>
      <c r="K59" s="21">
        <f>SUM(K60:K68)</f>
        <v>5588240.4800000004</v>
      </c>
    </row>
    <row r="60" spans="1:11" x14ac:dyDescent="0.25">
      <c r="A60" s="68" t="s">
        <v>28</v>
      </c>
      <c r="B60" s="69"/>
      <c r="C60" s="69"/>
      <c r="D60" s="70"/>
      <c r="E60" s="71">
        <v>1915500</v>
      </c>
      <c r="F60" s="72"/>
      <c r="G60" s="4">
        <v>3384062.9</v>
      </c>
      <c r="H60" s="4">
        <f>+E60+G60</f>
        <v>5299562.9000000004</v>
      </c>
      <c r="I60" s="4">
        <v>4159941.89</v>
      </c>
      <c r="J60" s="4">
        <v>1157424.8799999999</v>
      </c>
      <c r="K60" s="22">
        <f>+H60-I60</f>
        <v>1139621.0100000002</v>
      </c>
    </row>
    <row r="61" spans="1:11" x14ac:dyDescent="0.25">
      <c r="A61" s="68" t="s">
        <v>29</v>
      </c>
      <c r="B61" s="69"/>
      <c r="C61" s="69"/>
      <c r="D61" s="70"/>
      <c r="E61" s="71">
        <v>60000</v>
      </c>
      <c r="F61" s="72"/>
      <c r="G61" s="4">
        <v>201700</v>
      </c>
      <c r="H61" s="53">
        <f t="shared" ref="H61:H68" si="9">+E61+G61</f>
        <v>261700</v>
      </c>
      <c r="I61" s="4">
        <v>51146.07</v>
      </c>
      <c r="J61" s="4">
        <v>51146.07</v>
      </c>
      <c r="K61" s="22">
        <f t="shared" ref="K61:K68" si="10">+H61-I61</f>
        <v>210553.93</v>
      </c>
    </row>
    <row r="62" spans="1:11" x14ac:dyDescent="0.25">
      <c r="A62" s="68" t="s">
        <v>62</v>
      </c>
      <c r="B62" s="89"/>
      <c r="C62" s="89"/>
      <c r="D62" s="90"/>
      <c r="E62" s="71">
        <v>0</v>
      </c>
      <c r="F62" s="71"/>
      <c r="G62" s="4">
        <v>0</v>
      </c>
      <c r="H62" s="53">
        <f t="shared" si="9"/>
        <v>0</v>
      </c>
      <c r="I62" s="4">
        <v>0</v>
      </c>
      <c r="J62" s="4">
        <v>0</v>
      </c>
      <c r="K62" s="22">
        <f t="shared" si="10"/>
        <v>0</v>
      </c>
    </row>
    <row r="63" spans="1:11" x14ac:dyDescent="0.25">
      <c r="A63" s="68" t="s">
        <v>63</v>
      </c>
      <c r="B63" s="69"/>
      <c r="C63" s="69"/>
      <c r="D63" s="70"/>
      <c r="E63" s="71">
        <v>1420000</v>
      </c>
      <c r="F63" s="72"/>
      <c r="G63" s="4">
        <v>11258534.58</v>
      </c>
      <c r="H63" s="53">
        <f t="shared" si="9"/>
        <v>12678534.58</v>
      </c>
      <c r="I63" s="4">
        <v>12080820.68</v>
      </c>
      <c r="J63" s="4">
        <v>12044848.630000001</v>
      </c>
      <c r="K63" s="22">
        <f t="shared" si="10"/>
        <v>597713.90000000037</v>
      </c>
    </row>
    <row r="64" spans="1:11" x14ac:dyDescent="0.25">
      <c r="A64" s="106" t="s">
        <v>64</v>
      </c>
      <c r="B64" s="107"/>
      <c r="C64" s="107"/>
      <c r="D64" s="108"/>
      <c r="E64" s="71">
        <v>0</v>
      </c>
      <c r="F64" s="72"/>
      <c r="G64" s="4">
        <v>0</v>
      </c>
      <c r="H64" s="53">
        <f t="shared" si="9"/>
        <v>0</v>
      </c>
      <c r="I64" s="4">
        <v>0</v>
      </c>
      <c r="J64" s="4">
        <v>0</v>
      </c>
      <c r="K64" s="22">
        <f t="shared" si="10"/>
        <v>0</v>
      </c>
    </row>
    <row r="65" spans="1:11" ht="14.25" customHeight="1" x14ac:dyDescent="0.25">
      <c r="A65" s="68" t="s">
        <v>93</v>
      </c>
      <c r="B65" s="89"/>
      <c r="C65" s="89"/>
      <c r="D65" s="90"/>
      <c r="E65" s="71">
        <v>2630000</v>
      </c>
      <c r="F65" s="72"/>
      <c r="G65" s="4">
        <v>4745753.71</v>
      </c>
      <c r="H65" s="53">
        <f t="shared" si="9"/>
        <v>7375753.71</v>
      </c>
      <c r="I65" s="4">
        <v>3749598.04</v>
      </c>
      <c r="J65" s="4">
        <v>3650497.88</v>
      </c>
      <c r="K65" s="22">
        <f t="shared" si="10"/>
        <v>3626155.67</v>
      </c>
    </row>
    <row r="66" spans="1:11" x14ac:dyDescent="0.25">
      <c r="A66" s="106" t="s">
        <v>66</v>
      </c>
      <c r="B66" s="107"/>
      <c r="C66" s="107"/>
      <c r="D66" s="108"/>
      <c r="E66" s="71">
        <v>0</v>
      </c>
      <c r="F66" s="71"/>
      <c r="G66" s="4">
        <v>0</v>
      </c>
      <c r="H66" s="53">
        <f t="shared" si="9"/>
        <v>0</v>
      </c>
      <c r="I66" s="4">
        <v>0</v>
      </c>
      <c r="J66" s="4">
        <v>0</v>
      </c>
      <c r="K66" s="22">
        <f t="shared" si="10"/>
        <v>0</v>
      </c>
    </row>
    <row r="67" spans="1:11" x14ac:dyDescent="0.25">
      <c r="A67" s="68" t="s">
        <v>67</v>
      </c>
      <c r="B67" s="89"/>
      <c r="C67" s="89"/>
      <c r="D67" s="90"/>
      <c r="E67" s="71">
        <v>0</v>
      </c>
      <c r="F67" s="71"/>
      <c r="G67" s="4">
        <v>0</v>
      </c>
      <c r="H67" s="53">
        <f t="shared" si="9"/>
        <v>0</v>
      </c>
      <c r="I67" s="4">
        <v>0</v>
      </c>
      <c r="J67" s="4">
        <v>0</v>
      </c>
      <c r="K67" s="22">
        <f t="shared" si="10"/>
        <v>0</v>
      </c>
    </row>
    <row r="68" spans="1:11" x14ac:dyDescent="0.25">
      <c r="A68" s="68" t="s">
        <v>68</v>
      </c>
      <c r="B68" s="89"/>
      <c r="C68" s="89"/>
      <c r="D68" s="90"/>
      <c r="E68" s="71">
        <v>126000</v>
      </c>
      <c r="F68" s="71"/>
      <c r="G68" s="4">
        <v>1288400</v>
      </c>
      <c r="H68" s="53">
        <f t="shared" si="9"/>
        <v>1414400</v>
      </c>
      <c r="I68" s="4">
        <v>1400204.03</v>
      </c>
      <c r="J68" s="4">
        <v>633619.54</v>
      </c>
      <c r="K68" s="22">
        <f t="shared" si="10"/>
        <v>14195.969999999972</v>
      </c>
    </row>
    <row r="69" spans="1:11" ht="12" customHeight="1" x14ac:dyDescent="0.25">
      <c r="A69" s="94" t="s">
        <v>83</v>
      </c>
      <c r="B69" s="95"/>
      <c r="C69" s="95"/>
      <c r="D69" s="96"/>
      <c r="E69" s="97">
        <v>0</v>
      </c>
      <c r="F69" s="93"/>
      <c r="G69" s="7">
        <f>+G70</f>
        <v>29075061.91</v>
      </c>
      <c r="H69" s="7">
        <f>+H70</f>
        <v>29075061.91</v>
      </c>
      <c r="I69" s="7">
        <f>+I70</f>
        <v>19394810.120000001</v>
      </c>
      <c r="J69" s="7">
        <f t="shared" ref="J69" si="11">+J70</f>
        <v>18789879.219999999</v>
      </c>
      <c r="K69" s="21">
        <f>+K70</f>
        <v>9680251.7899999991</v>
      </c>
    </row>
    <row r="70" spans="1:11" x14ac:dyDescent="0.25">
      <c r="A70" s="68" t="s">
        <v>39</v>
      </c>
      <c r="B70" s="69"/>
      <c r="C70" s="69"/>
      <c r="D70" s="70"/>
      <c r="E70" s="71">
        <v>0</v>
      </c>
      <c r="F70" s="72"/>
      <c r="G70" s="4">
        <v>29075061.91</v>
      </c>
      <c r="H70" s="4">
        <f>+E70+G70</f>
        <v>29075061.91</v>
      </c>
      <c r="I70" s="4">
        <v>19394810.120000001</v>
      </c>
      <c r="J70" s="4">
        <v>18789879.219999999</v>
      </c>
      <c r="K70" s="22">
        <f>+H70-I70</f>
        <v>9680251.7899999991</v>
      </c>
    </row>
    <row r="71" spans="1:11" x14ac:dyDescent="0.25">
      <c r="A71" s="68" t="s">
        <v>40</v>
      </c>
      <c r="B71" s="69"/>
      <c r="C71" s="69"/>
      <c r="D71" s="70"/>
      <c r="E71" s="71">
        <v>0</v>
      </c>
      <c r="F71" s="71"/>
      <c r="G71" s="15">
        <v>0</v>
      </c>
      <c r="H71" s="15">
        <v>0</v>
      </c>
      <c r="I71" s="15">
        <v>0</v>
      </c>
      <c r="J71" s="15">
        <v>0</v>
      </c>
      <c r="K71" s="23">
        <v>0</v>
      </c>
    </row>
    <row r="72" spans="1:11" x14ac:dyDescent="0.25">
      <c r="A72" s="68" t="s">
        <v>41</v>
      </c>
      <c r="B72" s="69"/>
      <c r="C72" s="69"/>
      <c r="D72" s="70"/>
      <c r="E72" s="71">
        <v>0</v>
      </c>
      <c r="F72" s="71"/>
      <c r="G72" s="15">
        <v>0</v>
      </c>
      <c r="H72" s="15">
        <v>0</v>
      </c>
      <c r="I72" s="15">
        <v>0</v>
      </c>
      <c r="J72" s="15">
        <v>0</v>
      </c>
      <c r="K72" s="23">
        <v>0</v>
      </c>
    </row>
    <row r="73" spans="1:11" x14ac:dyDescent="0.25">
      <c r="A73" s="94" t="s">
        <v>42</v>
      </c>
      <c r="B73" s="95"/>
      <c r="C73" s="95"/>
      <c r="D73" s="96"/>
      <c r="E73" s="73">
        <f>+E81</f>
        <v>8673257.4000000004</v>
      </c>
      <c r="F73" s="110"/>
      <c r="G73" s="7">
        <f>+G81</f>
        <v>-8672854.6300000008</v>
      </c>
      <c r="H73" s="7">
        <f>+H81</f>
        <v>402.76999999955297</v>
      </c>
      <c r="I73" s="7">
        <f t="shared" ref="I73:K73" si="12">+I81</f>
        <v>0</v>
      </c>
      <c r="J73" s="7">
        <f t="shared" si="12"/>
        <v>0</v>
      </c>
      <c r="K73" s="21">
        <f t="shared" si="12"/>
        <v>402.76999999955297</v>
      </c>
    </row>
    <row r="74" spans="1:11" x14ac:dyDescent="0.25">
      <c r="A74" s="68" t="s">
        <v>78</v>
      </c>
      <c r="B74" s="89"/>
      <c r="C74" s="89"/>
      <c r="D74" s="90"/>
      <c r="E74" s="92">
        <v>0</v>
      </c>
      <c r="F74" s="92"/>
      <c r="G74" s="15">
        <v>0</v>
      </c>
      <c r="H74" s="15">
        <f>+E74+G74</f>
        <v>0</v>
      </c>
      <c r="I74" s="15">
        <v>0</v>
      </c>
      <c r="J74" s="15">
        <v>0</v>
      </c>
      <c r="K74" s="23">
        <v>0</v>
      </c>
    </row>
    <row r="75" spans="1:11" x14ac:dyDescent="0.25">
      <c r="A75" s="68" t="s">
        <v>44</v>
      </c>
      <c r="B75" s="69"/>
      <c r="C75" s="69"/>
      <c r="D75" s="70"/>
      <c r="E75" s="92">
        <v>0</v>
      </c>
      <c r="F75" s="92"/>
      <c r="G75" s="15">
        <v>0</v>
      </c>
      <c r="H75" s="56">
        <f t="shared" ref="H75:H80" si="13">+E75+G75</f>
        <v>0</v>
      </c>
      <c r="I75" s="15">
        <v>0</v>
      </c>
      <c r="J75" s="15">
        <v>0</v>
      </c>
      <c r="K75" s="23">
        <v>0</v>
      </c>
    </row>
    <row r="76" spans="1:11" x14ac:dyDescent="0.25">
      <c r="A76" s="68" t="s">
        <v>45</v>
      </c>
      <c r="B76" s="69"/>
      <c r="C76" s="69"/>
      <c r="D76" s="70"/>
      <c r="E76" s="92">
        <v>0</v>
      </c>
      <c r="F76" s="92"/>
      <c r="G76" s="15">
        <v>0</v>
      </c>
      <c r="H76" s="56">
        <f t="shared" si="13"/>
        <v>0</v>
      </c>
      <c r="I76" s="15">
        <v>0</v>
      </c>
      <c r="J76" s="15">
        <v>0</v>
      </c>
      <c r="K76" s="23">
        <v>0</v>
      </c>
    </row>
    <row r="77" spans="1:11" x14ac:dyDescent="0.25">
      <c r="A77" s="68" t="s">
        <v>46</v>
      </c>
      <c r="B77" s="69"/>
      <c r="C77" s="69"/>
      <c r="D77" s="70"/>
      <c r="E77" s="92">
        <v>0</v>
      </c>
      <c r="F77" s="92"/>
      <c r="G77" s="15">
        <v>0</v>
      </c>
      <c r="H77" s="56">
        <f t="shared" si="13"/>
        <v>0</v>
      </c>
      <c r="I77" s="15">
        <v>0</v>
      </c>
      <c r="J77" s="15">
        <v>0</v>
      </c>
      <c r="K77" s="23">
        <v>0</v>
      </c>
    </row>
    <row r="78" spans="1:11" ht="13.5" customHeight="1" x14ac:dyDescent="0.25">
      <c r="A78" s="68" t="s">
        <v>47</v>
      </c>
      <c r="B78" s="69"/>
      <c r="C78" s="69"/>
      <c r="D78" s="70"/>
      <c r="E78" s="92">
        <v>0</v>
      </c>
      <c r="F78" s="92"/>
      <c r="G78" s="15">
        <v>0</v>
      </c>
      <c r="H78" s="56">
        <f t="shared" si="13"/>
        <v>0</v>
      </c>
      <c r="I78" s="15">
        <v>0</v>
      </c>
      <c r="J78" s="15">
        <v>0</v>
      </c>
      <c r="K78" s="23">
        <v>0</v>
      </c>
    </row>
    <row r="79" spans="1:11" x14ac:dyDescent="0.25">
      <c r="A79" s="68" t="s">
        <v>48</v>
      </c>
      <c r="B79" s="69"/>
      <c r="C79" s="69"/>
      <c r="D79" s="70"/>
      <c r="E79" s="92">
        <v>0</v>
      </c>
      <c r="F79" s="92"/>
      <c r="G79" s="15">
        <v>0</v>
      </c>
      <c r="H79" s="56">
        <f t="shared" si="13"/>
        <v>0</v>
      </c>
      <c r="I79" s="15">
        <v>0</v>
      </c>
      <c r="J79" s="15">
        <v>0</v>
      </c>
      <c r="K79" s="23">
        <v>0</v>
      </c>
    </row>
    <row r="80" spans="1:11" x14ac:dyDescent="0.25">
      <c r="A80" s="68" t="s">
        <v>49</v>
      </c>
      <c r="B80" s="69"/>
      <c r="C80" s="69"/>
      <c r="D80" s="70"/>
      <c r="E80" s="92">
        <v>0</v>
      </c>
      <c r="F80" s="92"/>
      <c r="G80" s="15">
        <v>0</v>
      </c>
      <c r="H80" s="56">
        <f t="shared" si="13"/>
        <v>0</v>
      </c>
      <c r="I80" s="15">
        <v>0</v>
      </c>
      <c r="J80" s="15">
        <v>0</v>
      </c>
      <c r="K80" s="23">
        <v>0</v>
      </c>
    </row>
    <row r="81" spans="1:11" x14ac:dyDescent="0.25">
      <c r="A81" s="68" t="s">
        <v>43</v>
      </c>
      <c r="B81" s="69"/>
      <c r="C81" s="69"/>
      <c r="D81" s="70"/>
      <c r="E81" s="92">
        <v>8673257.4000000004</v>
      </c>
      <c r="F81" s="109"/>
      <c r="G81" s="4">
        <v>-8672854.6300000008</v>
      </c>
      <c r="H81" s="56">
        <f>+E81+G81</f>
        <v>402.76999999955297</v>
      </c>
      <c r="I81" s="15">
        <v>0</v>
      </c>
      <c r="J81" s="15">
        <v>0</v>
      </c>
      <c r="K81" s="23">
        <f>+H81-I81</f>
        <v>402.76999999955297</v>
      </c>
    </row>
    <row r="82" spans="1:11" x14ac:dyDescent="0.25">
      <c r="A82" s="94" t="s">
        <v>84</v>
      </c>
      <c r="B82" s="95"/>
      <c r="C82" s="95"/>
      <c r="D82" s="96"/>
      <c r="E82" s="73">
        <f>+E85</f>
        <v>3000000</v>
      </c>
      <c r="F82" s="110"/>
      <c r="G82" s="7">
        <f>+G85</f>
        <v>-2279499.9900000002</v>
      </c>
      <c r="H82" s="7">
        <f>+H85</f>
        <v>720500.00999999978</v>
      </c>
      <c r="I82" s="7">
        <f t="shared" ref="I82:J82" si="14">+I85</f>
        <v>720500.01</v>
      </c>
      <c r="J82" s="7">
        <f t="shared" si="14"/>
        <v>720500.01</v>
      </c>
      <c r="K82" s="21">
        <f>+K85</f>
        <v>0</v>
      </c>
    </row>
    <row r="83" spans="1:11" x14ac:dyDescent="0.25">
      <c r="A83" s="68" t="s">
        <v>52</v>
      </c>
      <c r="B83" s="69"/>
      <c r="C83" s="69"/>
      <c r="D83" s="70"/>
      <c r="E83" s="91">
        <v>0</v>
      </c>
      <c r="F83" s="91"/>
      <c r="G83" s="5">
        <v>0</v>
      </c>
      <c r="H83" s="5">
        <v>0</v>
      </c>
      <c r="I83" s="5">
        <v>0</v>
      </c>
      <c r="J83" s="5">
        <v>0</v>
      </c>
      <c r="K83" s="24">
        <v>0</v>
      </c>
    </row>
    <row r="84" spans="1:11" x14ac:dyDescent="0.25">
      <c r="A84" s="68" t="s">
        <v>53</v>
      </c>
      <c r="B84" s="69"/>
      <c r="C84" s="69"/>
      <c r="D84" s="70"/>
      <c r="E84" s="91">
        <v>0</v>
      </c>
      <c r="F84" s="91"/>
      <c r="G84" s="15">
        <v>0</v>
      </c>
      <c r="H84" s="15">
        <v>0</v>
      </c>
      <c r="I84" s="15">
        <v>0</v>
      </c>
      <c r="J84" s="15">
        <v>0</v>
      </c>
      <c r="K84" s="23">
        <v>0</v>
      </c>
    </row>
    <row r="85" spans="1:11" x14ac:dyDescent="0.25">
      <c r="A85" s="68" t="s">
        <v>50</v>
      </c>
      <c r="B85" s="69"/>
      <c r="C85" s="69"/>
      <c r="D85" s="70"/>
      <c r="E85" s="71">
        <v>3000000</v>
      </c>
      <c r="F85" s="72"/>
      <c r="G85" s="4">
        <v>-2279499.9900000002</v>
      </c>
      <c r="H85" s="4">
        <f>+E85+G85</f>
        <v>720500.00999999978</v>
      </c>
      <c r="I85" s="4">
        <v>720500.01</v>
      </c>
      <c r="J85" s="4">
        <v>720500.01</v>
      </c>
      <c r="K85" s="22">
        <f>+H85-I85</f>
        <v>0</v>
      </c>
    </row>
    <row r="86" spans="1:11" x14ac:dyDescent="0.25">
      <c r="A86" s="94" t="s">
        <v>85</v>
      </c>
      <c r="B86" s="95"/>
      <c r="C86" s="95"/>
      <c r="D86" s="96"/>
      <c r="E86" s="73">
        <f>+E87+E88</f>
        <v>2399110.1800000002</v>
      </c>
      <c r="F86" s="72"/>
      <c r="G86" s="7">
        <f>+G87</f>
        <v>0</v>
      </c>
      <c r="H86" s="7">
        <f>SUM(H87:H93)</f>
        <v>2399110.1800000002</v>
      </c>
      <c r="I86" s="7">
        <f>SUM(I87:I93)</f>
        <v>2399110.1800000002</v>
      </c>
      <c r="J86" s="7">
        <f>SUM(J87:J93)</f>
        <v>2399110.1800000002</v>
      </c>
      <c r="K86" s="21">
        <f>SUM(K87:K93)</f>
        <v>0</v>
      </c>
    </row>
    <row r="87" spans="1:11" x14ac:dyDescent="0.25">
      <c r="A87" s="68" t="s">
        <v>54</v>
      </c>
      <c r="B87" s="69"/>
      <c r="C87" s="69"/>
      <c r="D87" s="70"/>
      <c r="E87" s="71">
        <v>1007238.11</v>
      </c>
      <c r="F87" s="72"/>
      <c r="G87" s="4">
        <v>0</v>
      </c>
      <c r="H87" s="4">
        <v>1007238.11</v>
      </c>
      <c r="I87" s="4">
        <v>1007238.11</v>
      </c>
      <c r="J87" s="4">
        <v>1007238.11</v>
      </c>
      <c r="K87" s="22">
        <f t="shared" ref="K87:K88" si="15">+H87-I87</f>
        <v>0</v>
      </c>
    </row>
    <row r="88" spans="1:11" x14ac:dyDescent="0.25">
      <c r="A88" s="68" t="s">
        <v>55</v>
      </c>
      <c r="B88" s="69"/>
      <c r="C88" s="69"/>
      <c r="D88" s="70"/>
      <c r="E88" s="71">
        <v>1391872.07</v>
      </c>
      <c r="F88" s="72"/>
      <c r="G88" s="4">
        <v>0</v>
      </c>
      <c r="H88" s="4">
        <v>1391872.07</v>
      </c>
      <c r="I88" s="4">
        <v>1391872.07</v>
      </c>
      <c r="J88" s="4">
        <v>1391872.07</v>
      </c>
      <c r="K88" s="22">
        <f t="shared" si="15"/>
        <v>0</v>
      </c>
    </row>
    <row r="89" spans="1:11" x14ac:dyDescent="0.25">
      <c r="A89" s="68" t="s">
        <v>57</v>
      </c>
      <c r="B89" s="69"/>
      <c r="C89" s="69"/>
      <c r="D89" s="70"/>
      <c r="E89" s="71">
        <v>0</v>
      </c>
      <c r="F89" s="71"/>
      <c r="G89" s="4">
        <v>0</v>
      </c>
      <c r="H89" s="4">
        <v>0</v>
      </c>
      <c r="I89" s="4">
        <v>0</v>
      </c>
      <c r="J89" s="4">
        <v>0</v>
      </c>
      <c r="K89" s="22">
        <v>0</v>
      </c>
    </row>
    <row r="90" spans="1:11" x14ac:dyDescent="0.25">
      <c r="A90" s="68" t="s">
        <v>56</v>
      </c>
      <c r="B90" s="69"/>
      <c r="C90" s="69"/>
      <c r="D90" s="70"/>
      <c r="E90" s="71">
        <v>0</v>
      </c>
      <c r="F90" s="71"/>
      <c r="G90" s="4">
        <v>0</v>
      </c>
      <c r="H90" s="4">
        <v>0</v>
      </c>
      <c r="I90" s="4">
        <v>0</v>
      </c>
      <c r="J90" s="4">
        <v>0</v>
      </c>
      <c r="K90" s="22">
        <v>0</v>
      </c>
    </row>
    <row r="91" spans="1:11" ht="0" hidden="1" customHeight="1" x14ac:dyDescent="0.25">
      <c r="A91" s="68" t="s">
        <v>58</v>
      </c>
      <c r="B91" s="69"/>
      <c r="C91" s="69"/>
      <c r="D91" s="70"/>
      <c r="E91" s="71">
        <v>0</v>
      </c>
      <c r="F91" s="71"/>
      <c r="G91" s="4">
        <v>0</v>
      </c>
      <c r="H91" s="4">
        <v>0</v>
      </c>
      <c r="I91" s="4">
        <v>0</v>
      </c>
      <c r="J91" s="4">
        <v>0</v>
      </c>
      <c r="K91" s="22">
        <v>0</v>
      </c>
    </row>
    <row r="92" spans="1:11" ht="16.7" customHeight="1" x14ac:dyDescent="0.25">
      <c r="A92" s="68" t="s">
        <v>59</v>
      </c>
      <c r="B92" s="69"/>
      <c r="C92" s="69"/>
      <c r="D92" s="70"/>
      <c r="E92" s="71">
        <v>0</v>
      </c>
      <c r="F92" s="71"/>
      <c r="G92" s="4">
        <v>0</v>
      </c>
      <c r="H92" s="4">
        <v>0</v>
      </c>
      <c r="I92" s="4">
        <v>0</v>
      </c>
      <c r="J92" s="4">
        <v>0</v>
      </c>
      <c r="K92" s="22">
        <v>0</v>
      </c>
    </row>
    <row r="93" spans="1:11" ht="12.6" customHeight="1" thickBot="1" x14ac:dyDescent="0.3">
      <c r="A93" s="102" t="s">
        <v>60</v>
      </c>
      <c r="B93" s="113"/>
      <c r="C93" s="113"/>
      <c r="D93" s="114"/>
      <c r="E93" s="105">
        <v>0</v>
      </c>
      <c r="F93" s="115"/>
      <c r="G93" s="26">
        <v>0</v>
      </c>
      <c r="H93" s="26">
        <v>0</v>
      </c>
      <c r="I93" s="26">
        <v>0</v>
      </c>
      <c r="J93" s="26">
        <v>0</v>
      </c>
      <c r="K93" s="28">
        <v>0</v>
      </c>
    </row>
    <row r="94" spans="1:11" x14ac:dyDescent="0.25">
      <c r="A94" s="116"/>
      <c r="B94" s="117"/>
      <c r="C94" s="117"/>
      <c r="D94" s="117"/>
      <c r="E94" s="118"/>
      <c r="F94" s="117"/>
      <c r="G94" s="17"/>
      <c r="H94" s="17"/>
      <c r="I94" s="18"/>
      <c r="J94" s="18"/>
      <c r="K94" s="11"/>
    </row>
    <row r="95" spans="1:11" ht="185.25" customHeigh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1" ht="15" customHeight="1" x14ac:dyDescent="0.25">
      <c r="A96" s="11"/>
      <c r="B96" s="111"/>
      <c r="C96" s="112"/>
      <c r="D96" s="112"/>
      <c r="E96" s="112"/>
      <c r="F96" s="112"/>
      <c r="G96" s="112"/>
      <c r="H96" s="112"/>
      <c r="I96" s="11"/>
      <c r="J96" s="11"/>
      <c r="K96" s="11"/>
    </row>
    <row r="97" spans="1:12" ht="25.5" customHeigh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2" ht="15" customHeigh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2" ht="15" customHeigh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2" ht="127.5" customHeigh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57" t="s">
        <v>89</v>
      </c>
    </row>
    <row r="101" spans="1:12" ht="146.25" customHeigh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2" s="12" customFormat="1" ht="15" customHeight="1" x14ac:dyDescent="0.25">
      <c r="A102" s="65" t="s">
        <v>0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1:12" s="12" customFormat="1" ht="15" customHeight="1" x14ac:dyDescent="0.25">
      <c r="A103" s="65" t="s">
        <v>1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spans="1:12" s="12" customFormat="1" ht="15" customHeight="1" x14ac:dyDescent="0.25">
      <c r="A104" s="66" t="s">
        <v>51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</row>
    <row r="105" spans="1:12" s="12" customFormat="1" ht="15" customHeight="1" x14ac:dyDescent="0.25">
      <c r="A105" s="66" t="s">
        <v>97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</row>
    <row r="106" spans="1:12" ht="22.5" customHeight="1" thickBot="1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2" ht="22.5" customHeight="1" x14ac:dyDescent="0.25">
      <c r="A107" s="119" t="s">
        <v>4</v>
      </c>
      <c r="B107" s="120"/>
      <c r="C107" s="120"/>
      <c r="D107" s="120"/>
      <c r="E107" s="123" t="s">
        <v>3</v>
      </c>
      <c r="F107" s="123"/>
      <c r="G107" s="123"/>
      <c r="H107" s="123"/>
      <c r="I107" s="123"/>
      <c r="J107" s="123"/>
      <c r="K107" s="124" t="s">
        <v>9</v>
      </c>
      <c r="L107" s="43"/>
    </row>
    <row r="108" spans="1:12" ht="25.5" x14ac:dyDescent="0.25">
      <c r="A108" s="121"/>
      <c r="B108" s="122"/>
      <c r="C108" s="122"/>
      <c r="D108" s="122"/>
      <c r="E108" s="126" t="s">
        <v>5</v>
      </c>
      <c r="F108" s="127"/>
      <c r="G108" s="30" t="s">
        <v>77</v>
      </c>
      <c r="H108" s="31" t="s">
        <v>6</v>
      </c>
      <c r="I108" s="31" t="s">
        <v>7</v>
      </c>
      <c r="J108" s="31" t="s">
        <v>8</v>
      </c>
      <c r="K108" s="125"/>
    </row>
    <row r="109" spans="1:12" x14ac:dyDescent="0.25">
      <c r="A109" s="128" t="s">
        <v>95</v>
      </c>
      <c r="B109" s="129"/>
      <c r="C109" s="129"/>
      <c r="D109" s="129"/>
      <c r="E109" s="130">
        <f>+E110+E118+E128+E138+E159+E169+E173+E182+E186</f>
        <v>57523590.380000003</v>
      </c>
      <c r="F109" s="131"/>
      <c r="G109" s="63">
        <f>+G110+G118+G128+G138+G159+G169+G173+G182+G186</f>
        <v>57641471.300000004</v>
      </c>
      <c r="H109" s="63">
        <f>+H110+H118+H128+H138+H159+H169+H173+H182+H186</f>
        <v>115165061.68000001</v>
      </c>
      <c r="I109" s="63">
        <f>+I110+I118+I128+I138+I159+I169+I173+I182+I186</f>
        <v>114805988.97</v>
      </c>
      <c r="J109" s="63">
        <f>+J110+J118+J128+J138+J159+J169+J173+J182+J186</f>
        <v>109923431.90000001</v>
      </c>
      <c r="K109" s="64">
        <f>+K110+K118+K128+K138+K159+K169+K173+K182+K186</f>
        <v>359072.70999999833</v>
      </c>
    </row>
    <row r="110" spans="1:12" x14ac:dyDescent="0.25">
      <c r="A110" s="132" t="s">
        <v>79</v>
      </c>
      <c r="B110" s="133"/>
      <c r="C110" s="133"/>
      <c r="D110" s="134"/>
      <c r="E110" s="135">
        <f>+E111+E113+E115</f>
        <v>0</v>
      </c>
      <c r="F110" s="136"/>
      <c r="G110" s="32">
        <f>+G111+G113+G115+G112</f>
        <v>47215685.210000001</v>
      </c>
      <c r="H110" s="55">
        <f>SUM(H111:H117)</f>
        <v>47215685.210000001</v>
      </c>
      <c r="I110" s="55">
        <f>SUM(I111:I117)</f>
        <v>47215611.530000001</v>
      </c>
      <c r="J110" s="55">
        <f>SUM(J111:J117)</f>
        <v>47215611.530000001</v>
      </c>
      <c r="K110" s="37">
        <f>SUM(K111:K117)</f>
        <v>73.679999999403947</v>
      </c>
    </row>
    <row r="111" spans="1:12" x14ac:dyDescent="0.25">
      <c r="A111" s="137" t="s">
        <v>10</v>
      </c>
      <c r="B111" s="69"/>
      <c r="C111" s="69"/>
      <c r="D111" s="70"/>
      <c r="E111" s="91">
        <v>0</v>
      </c>
      <c r="F111" s="91"/>
      <c r="G111" s="15">
        <v>13205062.310000001</v>
      </c>
      <c r="H111" s="15">
        <f>+E111+G111</f>
        <v>13205062.310000001</v>
      </c>
      <c r="I111" s="15">
        <v>13205062.310000001</v>
      </c>
      <c r="J111" s="15">
        <v>13205062.310000001</v>
      </c>
      <c r="K111" s="6">
        <f>+H111-I111</f>
        <v>0</v>
      </c>
    </row>
    <row r="112" spans="1:12" x14ac:dyDescent="0.25">
      <c r="A112" s="137" t="s">
        <v>87</v>
      </c>
      <c r="B112" s="69"/>
      <c r="C112" s="69"/>
      <c r="D112" s="70"/>
      <c r="E112" s="91">
        <v>0</v>
      </c>
      <c r="F112" s="91"/>
      <c r="G112" s="25">
        <v>0.32</v>
      </c>
      <c r="H112" s="56">
        <f t="shared" ref="H112:H117" si="16">+E112+G112</f>
        <v>0.32</v>
      </c>
      <c r="I112" s="25">
        <v>0</v>
      </c>
      <c r="J112" s="25">
        <v>0</v>
      </c>
      <c r="K112" s="6">
        <f t="shared" ref="K112:K117" si="17">+H112-I112</f>
        <v>0.32</v>
      </c>
    </row>
    <row r="113" spans="1:11" x14ac:dyDescent="0.25">
      <c r="A113" s="137" t="s">
        <v>12</v>
      </c>
      <c r="B113" s="69"/>
      <c r="C113" s="69"/>
      <c r="D113" s="70"/>
      <c r="E113" s="91">
        <v>0</v>
      </c>
      <c r="F113" s="91"/>
      <c r="G113" s="15">
        <v>10284064.83</v>
      </c>
      <c r="H113" s="56">
        <f t="shared" si="16"/>
        <v>10284064.83</v>
      </c>
      <c r="I113" s="15">
        <v>10283991.470000001</v>
      </c>
      <c r="J113" s="15">
        <v>10283991.470000001</v>
      </c>
      <c r="K113" s="6">
        <f t="shared" si="17"/>
        <v>73.359999999403954</v>
      </c>
    </row>
    <row r="114" spans="1:11" s="38" customFormat="1" ht="12.75" customHeight="1" x14ac:dyDescent="0.25">
      <c r="A114" s="137" t="s">
        <v>13</v>
      </c>
      <c r="B114" s="69"/>
      <c r="C114" s="69"/>
      <c r="D114" s="70"/>
      <c r="E114" s="91">
        <v>0</v>
      </c>
      <c r="F114" s="91"/>
      <c r="G114" s="25">
        <v>0</v>
      </c>
      <c r="H114" s="56">
        <f t="shared" si="16"/>
        <v>0</v>
      </c>
      <c r="I114" s="25">
        <v>0</v>
      </c>
      <c r="J114" s="25">
        <v>0</v>
      </c>
      <c r="K114" s="6">
        <f t="shared" si="17"/>
        <v>0</v>
      </c>
    </row>
    <row r="115" spans="1:11" x14ac:dyDescent="0.25">
      <c r="A115" s="137" t="s">
        <v>14</v>
      </c>
      <c r="B115" s="69"/>
      <c r="C115" s="69"/>
      <c r="D115" s="70"/>
      <c r="E115" s="91">
        <v>0</v>
      </c>
      <c r="F115" s="91"/>
      <c r="G115" s="4">
        <v>23726557.75</v>
      </c>
      <c r="H115" s="56">
        <f t="shared" si="16"/>
        <v>23726557.75</v>
      </c>
      <c r="I115" s="4">
        <v>23726557.75</v>
      </c>
      <c r="J115" s="14">
        <v>23726557.75</v>
      </c>
      <c r="K115" s="6">
        <f>+H115-I115</f>
        <v>0</v>
      </c>
    </row>
    <row r="116" spans="1:11" x14ac:dyDescent="0.25">
      <c r="A116" s="137" t="s">
        <v>15</v>
      </c>
      <c r="B116" s="89"/>
      <c r="C116" s="89"/>
      <c r="D116" s="90"/>
      <c r="E116" s="91">
        <v>0</v>
      </c>
      <c r="F116" s="91"/>
      <c r="G116" s="25">
        <v>0</v>
      </c>
      <c r="H116" s="56">
        <f t="shared" si="16"/>
        <v>0</v>
      </c>
      <c r="I116" s="25">
        <v>0</v>
      </c>
      <c r="J116" s="25">
        <v>0</v>
      </c>
      <c r="K116" s="6">
        <f t="shared" si="17"/>
        <v>0</v>
      </c>
    </row>
    <row r="117" spans="1:11" x14ac:dyDescent="0.25">
      <c r="A117" s="137" t="s">
        <v>16</v>
      </c>
      <c r="B117" s="69"/>
      <c r="C117" s="69"/>
      <c r="D117" s="70"/>
      <c r="E117" s="91">
        <v>0</v>
      </c>
      <c r="F117" s="91"/>
      <c r="G117" s="25">
        <v>0</v>
      </c>
      <c r="H117" s="56">
        <f t="shared" si="16"/>
        <v>0</v>
      </c>
      <c r="I117" s="25">
        <v>0</v>
      </c>
      <c r="J117" s="25">
        <v>0</v>
      </c>
      <c r="K117" s="6">
        <f t="shared" si="17"/>
        <v>0</v>
      </c>
    </row>
    <row r="118" spans="1:11" x14ac:dyDescent="0.25">
      <c r="A118" s="138" t="s">
        <v>90</v>
      </c>
      <c r="B118" s="139"/>
      <c r="C118" s="139"/>
      <c r="D118" s="140"/>
      <c r="E118" s="135">
        <f>SUM(E119:F127)</f>
        <v>0</v>
      </c>
      <c r="F118" s="135"/>
      <c r="G118" s="36">
        <f>SUM(G119:G127)</f>
        <v>3277915.27</v>
      </c>
      <c r="H118" s="62">
        <f t="shared" ref="H118:J118" si="18">SUM(H119:H127)</f>
        <v>3277915.27</v>
      </c>
      <c r="I118" s="62">
        <f t="shared" si="18"/>
        <v>3254088.78</v>
      </c>
      <c r="J118" s="62">
        <f t="shared" si="18"/>
        <v>2980168.38</v>
      </c>
      <c r="K118" s="37">
        <f>SUM(K119:K127)</f>
        <v>23826.49000000018</v>
      </c>
    </row>
    <row r="119" spans="1:11" x14ac:dyDescent="0.25">
      <c r="A119" s="137" t="s">
        <v>17</v>
      </c>
      <c r="B119" s="69"/>
      <c r="C119" s="69"/>
      <c r="D119" s="70"/>
      <c r="E119" s="91">
        <v>0</v>
      </c>
      <c r="F119" s="91"/>
      <c r="G119" s="25">
        <v>126110</v>
      </c>
      <c r="H119" s="25">
        <f>+E119+G119</f>
        <v>126110</v>
      </c>
      <c r="I119" s="25">
        <v>118549.95</v>
      </c>
      <c r="J119" s="25">
        <v>45109.95</v>
      </c>
      <c r="K119" s="33">
        <f>+H119-I119</f>
        <v>7560.0500000000029</v>
      </c>
    </row>
    <row r="120" spans="1:11" x14ac:dyDescent="0.25">
      <c r="A120" s="137" t="s">
        <v>18</v>
      </c>
      <c r="B120" s="69"/>
      <c r="C120" s="69"/>
      <c r="D120" s="70"/>
      <c r="E120" s="91">
        <v>0</v>
      </c>
      <c r="F120" s="91"/>
      <c r="G120" s="25">
        <v>0</v>
      </c>
      <c r="H120" s="54">
        <f t="shared" ref="H120:H127" si="19">+E120+G120</f>
        <v>0</v>
      </c>
      <c r="I120" s="25">
        <v>0</v>
      </c>
      <c r="J120" s="25">
        <v>0</v>
      </c>
      <c r="K120" s="33">
        <f t="shared" ref="K120:K127" si="20">+H120-I120</f>
        <v>0</v>
      </c>
    </row>
    <row r="121" spans="1:11" x14ac:dyDescent="0.25">
      <c r="A121" s="137" t="s">
        <v>19</v>
      </c>
      <c r="B121" s="69"/>
      <c r="C121" s="69"/>
      <c r="D121" s="70"/>
      <c r="E121" s="91">
        <v>0</v>
      </c>
      <c r="F121" s="91"/>
      <c r="G121" s="25">
        <v>0</v>
      </c>
      <c r="H121" s="54">
        <f t="shared" si="19"/>
        <v>0</v>
      </c>
      <c r="I121" s="25">
        <v>0</v>
      </c>
      <c r="J121" s="25">
        <v>0</v>
      </c>
      <c r="K121" s="33">
        <f t="shared" si="20"/>
        <v>0</v>
      </c>
    </row>
    <row r="122" spans="1:11" x14ac:dyDescent="0.25">
      <c r="A122" s="137" t="s">
        <v>20</v>
      </c>
      <c r="B122" s="69"/>
      <c r="C122" s="69"/>
      <c r="D122" s="70"/>
      <c r="E122" s="91">
        <v>0</v>
      </c>
      <c r="F122" s="91"/>
      <c r="G122" s="25">
        <v>0</v>
      </c>
      <c r="H122" s="54">
        <f t="shared" si="19"/>
        <v>0</v>
      </c>
      <c r="I122" s="25">
        <v>0</v>
      </c>
      <c r="J122" s="25">
        <v>0</v>
      </c>
      <c r="K122" s="33">
        <f t="shared" si="20"/>
        <v>0</v>
      </c>
    </row>
    <row r="123" spans="1:11" x14ac:dyDescent="0.25">
      <c r="A123" s="137" t="s">
        <v>21</v>
      </c>
      <c r="B123" s="69"/>
      <c r="C123" s="69"/>
      <c r="D123" s="70"/>
      <c r="E123" s="91">
        <v>0</v>
      </c>
      <c r="F123" s="91"/>
      <c r="G123" s="25">
        <v>412670</v>
      </c>
      <c r="H123" s="54">
        <f t="shared" si="19"/>
        <v>412670</v>
      </c>
      <c r="I123" s="25">
        <v>412669.53</v>
      </c>
      <c r="J123" s="25">
        <v>412669.53</v>
      </c>
      <c r="K123" s="33">
        <f t="shared" si="20"/>
        <v>0.46999999997206032</v>
      </c>
    </row>
    <row r="124" spans="1:11" s="38" customFormat="1" ht="12.75" customHeight="1" x14ac:dyDescent="0.25">
      <c r="A124" s="137" t="s">
        <v>22</v>
      </c>
      <c r="B124" s="69"/>
      <c r="C124" s="69"/>
      <c r="D124" s="70"/>
      <c r="E124" s="91">
        <v>0</v>
      </c>
      <c r="F124" s="91"/>
      <c r="G124" s="25">
        <v>0</v>
      </c>
      <c r="H124" s="54">
        <f t="shared" si="19"/>
        <v>0</v>
      </c>
      <c r="I124" s="25">
        <v>0</v>
      </c>
      <c r="J124" s="25">
        <v>0</v>
      </c>
      <c r="K124" s="33">
        <f t="shared" si="20"/>
        <v>0</v>
      </c>
    </row>
    <row r="125" spans="1:11" x14ac:dyDescent="0.25">
      <c r="A125" s="137" t="s">
        <v>23</v>
      </c>
      <c r="B125" s="69"/>
      <c r="C125" s="69"/>
      <c r="D125" s="70"/>
      <c r="E125" s="91">
        <v>0</v>
      </c>
      <c r="F125" s="91"/>
      <c r="G125" s="60">
        <v>2396964.27</v>
      </c>
      <c r="H125" s="54">
        <f t="shared" si="19"/>
        <v>2396964.27</v>
      </c>
      <c r="I125" s="25">
        <v>2380698.2999999998</v>
      </c>
      <c r="J125" s="54">
        <v>2180217.9</v>
      </c>
      <c r="K125" s="33">
        <f t="shared" si="20"/>
        <v>16265.970000000205</v>
      </c>
    </row>
    <row r="126" spans="1:11" x14ac:dyDescent="0.25">
      <c r="A126" s="137" t="s">
        <v>30</v>
      </c>
      <c r="B126" s="89"/>
      <c r="C126" s="89"/>
      <c r="D126" s="90"/>
      <c r="E126" s="91">
        <v>0</v>
      </c>
      <c r="F126" s="91"/>
      <c r="G126" s="25">
        <v>342171</v>
      </c>
      <c r="H126" s="54">
        <f t="shared" si="19"/>
        <v>342171</v>
      </c>
      <c r="I126" s="25">
        <v>342171</v>
      </c>
      <c r="J126" s="25">
        <v>342171</v>
      </c>
      <c r="K126" s="33">
        <f t="shared" si="20"/>
        <v>0</v>
      </c>
    </row>
    <row r="127" spans="1:11" ht="14.25" customHeight="1" x14ac:dyDescent="0.25">
      <c r="A127" s="137" t="s">
        <v>31</v>
      </c>
      <c r="B127" s="69"/>
      <c r="C127" s="69"/>
      <c r="D127" s="70"/>
      <c r="E127" s="91">
        <v>0</v>
      </c>
      <c r="F127" s="91"/>
      <c r="G127" s="25">
        <v>0</v>
      </c>
      <c r="H127" s="54">
        <f t="shared" si="19"/>
        <v>0</v>
      </c>
      <c r="I127" s="25">
        <v>0</v>
      </c>
      <c r="J127" s="25">
        <v>0</v>
      </c>
      <c r="K127" s="33">
        <f t="shared" si="20"/>
        <v>0</v>
      </c>
    </row>
    <row r="128" spans="1:11" x14ac:dyDescent="0.25">
      <c r="A128" s="138" t="s">
        <v>91</v>
      </c>
      <c r="B128" s="139"/>
      <c r="C128" s="139"/>
      <c r="D128" s="140"/>
      <c r="E128" s="135">
        <f>SUM(E129:F137)</f>
        <v>0</v>
      </c>
      <c r="F128" s="135"/>
      <c r="G128" s="36">
        <f>SUM(G129:G137)</f>
        <v>2655565.17</v>
      </c>
      <c r="H128" s="36">
        <f>SUM(H129:H137)</f>
        <v>2655565.17</v>
      </c>
      <c r="I128" s="36">
        <f>SUM(I129:I137)</f>
        <v>2365632.6</v>
      </c>
      <c r="J128" s="36">
        <f>SUM(J129:J137)</f>
        <v>2201669.6</v>
      </c>
      <c r="K128" s="37">
        <f>SUM(K129:K137)</f>
        <v>289932.57</v>
      </c>
    </row>
    <row r="129" spans="1:11" x14ac:dyDescent="0.25">
      <c r="A129" s="137" t="s">
        <v>24</v>
      </c>
      <c r="B129" s="69"/>
      <c r="C129" s="69"/>
      <c r="D129" s="70"/>
      <c r="E129" s="91">
        <v>0</v>
      </c>
      <c r="F129" s="91"/>
      <c r="G129" s="25">
        <v>731373.29</v>
      </c>
      <c r="H129" s="25">
        <f>+E129+G129</f>
        <v>731373.29</v>
      </c>
      <c r="I129" s="61">
        <v>731373.29</v>
      </c>
      <c r="J129" s="25">
        <v>731373.29</v>
      </c>
      <c r="K129" s="33">
        <f>+H129-I129</f>
        <v>0</v>
      </c>
    </row>
    <row r="130" spans="1:11" x14ac:dyDescent="0.25">
      <c r="A130" s="137" t="s">
        <v>25</v>
      </c>
      <c r="B130" s="69"/>
      <c r="C130" s="69"/>
      <c r="D130" s="70"/>
      <c r="E130" s="91">
        <v>0</v>
      </c>
      <c r="F130" s="91"/>
      <c r="G130" s="25">
        <v>124931.98</v>
      </c>
      <c r="H130" s="54">
        <f>+E130+G130</f>
        <v>124931.98</v>
      </c>
      <c r="I130" s="25">
        <v>123999.94</v>
      </c>
      <c r="J130" s="25">
        <v>123999.94</v>
      </c>
      <c r="K130" s="33">
        <f t="shared" ref="K130:K137" si="21">+H130-I130</f>
        <v>932.0399999999936</v>
      </c>
    </row>
    <row r="131" spans="1:11" x14ac:dyDescent="0.25">
      <c r="A131" s="137" t="s">
        <v>32</v>
      </c>
      <c r="B131" s="69"/>
      <c r="C131" s="69"/>
      <c r="D131" s="70"/>
      <c r="E131" s="91">
        <v>0</v>
      </c>
      <c r="F131" s="91"/>
      <c r="G131" s="25">
        <v>1535400</v>
      </c>
      <c r="H131" s="25">
        <f>+G131+E131</f>
        <v>1535400</v>
      </c>
      <c r="I131" s="25">
        <v>1267332</v>
      </c>
      <c r="J131" s="25">
        <v>1141722.07</v>
      </c>
      <c r="K131" s="33">
        <f t="shared" si="21"/>
        <v>268068</v>
      </c>
    </row>
    <row r="132" spans="1:11" x14ac:dyDescent="0.25">
      <c r="A132" s="137" t="s">
        <v>33</v>
      </c>
      <c r="B132" s="69"/>
      <c r="C132" s="69"/>
      <c r="D132" s="70"/>
      <c r="E132" s="91">
        <v>0</v>
      </c>
      <c r="F132" s="91"/>
      <c r="G132" s="25">
        <v>0</v>
      </c>
      <c r="H132" s="54">
        <f>+G132+E132</f>
        <v>0</v>
      </c>
      <c r="I132" s="25">
        <v>0</v>
      </c>
      <c r="J132" s="25">
        <v>0</v>
      </c>
      <c r="K132" s="33">
        <f t="shared" si="21"/>
        <v>0</v>
      </c>
    </row>
    <row r="133" spans="1:11" x14ac:dyDescent="0.25">
      <c r="A133" s="137" t="s">
        <v>34</v>
      </c>
      <c r="B133" s="69"/>
      <c r="C133" s="69"/>
      <c r="D133" s="70"/>
      <c r="E133" s="141">
        <v>0</v>
      </c>
      <c r="F133" s="141"/>
      <c r="G133" s="41">
        <v>263859.90000000002</v>
      </c>
      <c r="H133" s="41">
        <f>+G133+E133</f>
        <v>263859.90000000002</v>
      </c>
      <c r="I133" s="41">
        <v>242927.37</v>
      </c>
      <c r="J133" s="41">
        <v>204574.3</v>
      </c>
      <c r="K133" s="42">
        <f t="shared" si="21"/>
        <v>20932.530000000028</v>
      </c>
    </row>
    <row r="134" spans="1:11" s="38" customFormat="1" ht="12.75" customHeight="1" x14ac:dyDescent="0.25">
      <c r="A134" s="137" t="s">
        <v>35</v>
      </c>
      <c r="B134" s="69"/>
      <c r="C134" s="69"/>
      <c r="D134" s="70"/>
      <c r="E134" s="91">
        <v>0</v>
      </c>
      <c r="F134" s="91"/>
      <c r="G134" s="25">
        <v>0</v>
      </c>
      <c r="H134" s="25">
        <v>0</v>
      </c>
      <c r="I134" s="25">
        <v>0</v>
      </c>
      <c r="J134" s="25">
        <v>0</v>
      </c>
      <c r="K134" s="33">
        <f t="shared" si="21"/>
        <v>0</v>
      </c>
    </row>
    <row r="135" spans="1:11" ht="12.75" customHeight="1" x14ac:dyDescent="0.25">
      <c r="A135" s="137" t="s">
        <v>36</v>
      </c>
      <c r="B135" s="69"/>
      <c r="C135" s="69"/>
      <c r="D135" s="70"/>
      <c r="E135" s="91">
        <v>0</v>
      </c>
      <c r="F135" s="91"/>
      <c r="G135" s="25">
        <v>0</v>
      </c>
      <c r="H135" s="25">
        <v>0</v>
      </c>
      <c r="I135" s="25">
        <v>0</v>
      </c>
      <c r="J135" s="25">
        <v>0</v>
      </c>
      <c r="K135" s="33">
        <f t="shared" si="21"/>
        <v>0</v>
      </c>
    </row>
    <row r="136" spans="1:11" x14ac:dyDescent="0.25">
      <c r="A136" s="137" t="s">
        <v>37</v>
      </c>
      <c r="B136" s="69"/>
      <c r="C136" s="69"/>
      <c r="D136" s="70"/>
      <c r="E136" s="91">
        <v>0</v>
      </c>
      <c r="F136" s="91"/>
      <c r="G136" s="25">
        <v>0</v>
      </c>
      <c r="H136" s="25">
        <v>0</v>
      </c>
      <c r="I136" s="25">
        <v>0</v>
      </c>
      <c r="J136" s="25">
        <v>0</v>
      </c>
      <c r="K136" s="33">
        <f t="shared" si="21"/>
        <v>0</v>
      </c>
    </row>
    <row r="137" spans="1:11" x14ac:dyDescent="0.25">
      <c r="A137" s="137" t="s">
        <v>38</v>
      </c>
      <c r="B137" s="69"/>
      <c r="C137" s="69"/>
      <c r="D137" s="70"/>
      <c r="E137" s="91">
        <v>0</v>
      </c>
      <c r="F137" s="91"/>
      <c r="G137" s="25">
        <v>0</v>
      </c>
      <c r="H137" s="25">
        <v>0</v>
      </c>
      <c r="I137" s="25">
        <v>0</v>
      </c>
      <c r="J137" s="25">
        <v>0</v>
      </c>
      <c r="K137" s="33">
        <f t="shared" si="21"/>
        <v>0</v>
      </c>
    </row>
    <row r="138" spans="1:11" x14ac:dyDescent="0.25">
      <c r="A138" s="138" t="s">
        <v>26</v>
      </c>
      <c r="B138" s="139"/>
      <c r="C138" s="139"/>
      <c r="D138" s="140"/>
      <c r="E138" s="135">
        <f>SUM(E139:F148)</f>
        <v>0</v>
      </c>
      <c r="F138" s="135"/>
      <c r="G138" s="36">
        <f>SUM(G139:G148)</f>
        <v>0</v>
      </c>
      <c r="H138" s="36">
        <f t="shared" ref="H138:J138" si="22">SUM(H139:H148)</f>
        <v>0</v>
      </c>
      <c r="I138" s="36">
        <f t="shared" si="22"/>
        <v>0</v>
      </c>
      <c r="J138" s="36">
        <f t="shared" si="22"/>
        <v>0</v>
      </c>
      <c r="K138" s="37">
        <f>SUM(K139:K148)</f>
        <v>0</v>
      </c>
    </row>
    <row r="139" spans="1:11" x14ac:dyDescent="0.25">
      <c r="A139" s="137" t="s">
        <v>61</v>
      </c>
      <c r="B139" s="99"/>
      <c r="C139" s="99"/>
      <c r="D139" s="100"/>
      <c r="E139" s="91">
        <v>0</v>
      </c>
      <c r="F139" s="91"/>
      <c r="G139" s="25">
        <v>0</v>
      </c>
      <c r="H139" s="25">
        <v>0</v>
      </c>
      <c r="I139" s="25">
        <v>0</v>
      </c>
      <c r="J139" s="25">
        <v>0</v>
      </c>
      <c r="K139" s="33">
        <f>+H139-I139</f>
        <v>0</v>
      </c>
    </row>
    <row r="140" spans="1:11" x14ac:dyDescent="0.25">
      <c r="A140" s="137" t="s">
        <v>27</v>
      </c>
      <c r="B140" s="69"/>
      <c r="C140" s="69"/>
      <c r="D140" s="70"/>
      <c r="E140" s="91">
        <v>0</v>
      </c>
      <c r="F140" s="91"/>
      <c r="G140" s="25">
        <v>0</v>
      </c>
      <c r="H140" s="25">
        <v>0</v>
      </c>
      <c r="I140" s="25">
        <v>0</v>
      </c>
      <c r="J140" s="25">
        <v>0</v>
      </c>
      <c r="K140" s="33">
        <f t="shared" ref="K140:K148" si="23">+H140-I140</f>
        <v>0</v>
      </c>
    </row>
    <row r="141" spans="1:11" x14ac:dyDescent="0.25">
      <c r="A141" s="137" t="s">
        <v>69</v>
      </c>
      <c r="B141" s="89"/>
      <c r="C141" s="89"/>
      <c r="D141" s="90"/>
      <c r="E141" s="91">
        <v>0</v>
      </c>
      <c r="F141" s="91"/>
      <c r="G141" s="25">
        <v>0</v>
      </c>
      <c r="H141" s="25">
        <v>0</v>
      </c>
      <c r="I141" s="25">
        <v>0</v>
      </c>
      <c r="J141" s="25">
        <v>0</v>
      </c>
      <c r="K141" s="33">
        <f t="shared" si="23"/>
        <v>0</v>
      </c>
    </row>
    <row r="142" spans="1:11" x14ac:dyDescent="0.25">
      <c r="A142" s="137" t="s">
        <v>70</v>
      </c>
      <c r="B142" s="89"/>
      <c r="C142" s="89"/>
      <c r="D142" s="90"/>
      <c r="E142" s="91">
        <v>0</v>
      </c>
      <c r="F142" s="91"/>
      <c r="G142" s="25">
        <v>0</v>
      </c>
      <c r="H142" s="25">
        <v>0</v>
      </c>
      <c r="I142" s="25">
        <v>0</v>
      </c>
      <c r="J142" s="25">
        <v>0</v>
      </c>
      <c r="K142" s="33">
        <f t="shared" si="23"/>
        <v>0</v>
      </c>
    </row>
    <row r="143" spans="1:11" x14ac:dyDescent="0.25">
      <c r="A143" s="137" t="s">
        <v>71</v>
      </c>
      <c r="B143" s="69"/>
      <c r="C143" s="69"/>
      <c r="D143" s="70"/>
      <c r="E143" s="91">
        <v>0</v>
      </c>
      <c r="F143" s="91"/>
      <c r="G143" s="25">
        <v>0</v>
      </c>
      <c r="H143" s="25">
        <v>0</v>
      </c>
      <c r="I143" s="25">
        <v>0</v>
      </c>
      <c r="J143" s="25">
        <v>0</v>
      </c>
      <c r="K143" s="33">
        <f t="shared" si="23"/>
        <v>0</v>
      </c>
    </row>
    <row r="144" spans="1:11" ht="15" customHeight="1" x14ac:dyDescent="0.25">
      <c r="A144" s="137" t="s">
        <v>72</v>
      </c>
      <c r="B144" s="69"/>
      <c r="C144" s="69"/>
      <c r="D144" s="70"/>
      <c r="E144" s="91">
        <v>0</v>
      </c>
      <c r="F144" s="91"/>
      <c r="G144" s="25">
        <v>0</v>
      </c>
      <c r="H144" s="25">
        <v>0</v>
      </c>
      <c r="I144" s="25">
        <v>0</v>
      </c>
      <c r="J144" s="25">
        <v>0</v>
      </c>
      <c r="K144" s="33">
        <f t="shared" si="23"/>
        <v>0</v>
      </c>
    </row>
    <row r="145" spans="1:11" x14ac:dyDescent="0.25">
      <c r="A145" s="137" t="s">
        <v>73</v>
      </c>
      <c r="B145" s="89"/>
      <c r="C145" s="89"/>
      <c r="D145" s="90"/>
      <c r="E145" s="91">
        <v>0</v>
      </c>
      <c r="F145" s="91"/>
      <c r="G145" s="25">
        <v>0</v>
      </c>
      <c r="H145" s="25">
        <v>0</v>
      </c>
      <c r="I145" s="25">
        <v>0</v>
      </c>
      <c r="J145" s="25">
        <v>0</v>
      </c>
      <c r="K145" s="33">
        <f t="shared" si="23"/>
        <v>0</v>
      </c>
    </row>
    <row r="146" spans="1:11" ht="15" customHeight="1" x14ac:dyDescent="0.25">
      <c r="A146" s="137" t="s">
        <v>74</v>
      </c>
      <c r="B146" s="89"/>
      <c r="C146" s="89"/>
      <c r="D146" s="90"/>
      <c r="E146" s="91">
        <v>0</v>
      </c>
      <c r="F146" s="91"/>
      <c r="G146" s="25">
        <v>0</v>
      </c>
      <c r="H146" s="25">
        <v>0</v>
      </c>
      <c r="I146" s="25">
        <v>0</v>
      </c>
      <c r="J146" s="25">
        <v>0</v>
      </c>
      <c r="K146" s="33">
        <f t="shared" si="23"/>
        <v>0</v>
      </c>
    </row>
    <row r="147" spans="1:11" x14ac:dyDescent="0.25">
      <c r="A147" s="137" t="s">
        <v>75</v>
      </c>
      <c r="B147" s="69"/>
      <c r="C147" s="69"/>
      <c r="D147" s="70"/>
      <c r="E147" s="91">
        <v>0</v>
      </c>
      <c r="F147" s="91"/>
      <c r="G147" s="25">
        <v>0</v>
      </c>
      <c r="H147" s="25">
        <v>0</v>
      </c>
      <c r="I147" s="25">
        <v>0</v>
      </c>
      <c r="J147" s="25">
        <v>0</v>
      </c>
      <c r="K147" s="33">
        <f t="shared" si="23"/>
        <v>0</v>
      </c>
    </row>
    <row r="148" spans="1:11" ht="15" customHeight="1" thickBot="1" x14ac:dyDescent="0.3">
      <c r="A148" s="142" t="s">
        <v>76</v>
      </c>
      <c r="B148" s="143"/>
      <c r="C148" s="143"/>
      <c r="D148" s="144"/>
      <c r="E148" s="145">
        <v>0</v>
      </c>
      <c r="F148" s="145"/>
      <c r="G148" s="34">
        <v>0</v>
      </c>
      <c r="H148" s="34">
        <v>0</v>
      </c>
      <c r="I148" s="34">
        <v>0</v>
      </c>
      <c r="J148" s="34">
        <v>0</v>
      </c>
      <c r="K148" s="35">
        <f t="shared" si="23"/>
        <v>0</v>
      </c>
    </row>
    <row r="149" spans="1:11" ht="86.25" customHeight="1" x14ac:dyDescent="0.25">
      <c r="A149" s="9"/>
      <c r="B149" s="9"/>
      <c r="C149" s="9"/>
      <c r="D149" s="9"/>
      <c r="E149" s="8"/>
      <c r="F149" s="8"/>
      <c r="G149" s="8"/>
      <c r="H149" s="8"/>
      <c r="I149" s="8"/>
      <c r="J149" s="8"/>
    </row>
    <row r="150" spans="1:11" ht="249" customHeight="1" x14ac:dyDescent="0.25">
      <c r="A150" s="9"/>
      <c r="B150" s="9"/>
      <c r="C150" s="9"/>
      <c r="D150" s="9"/>
      <c r="E150" s="8"/>
      <c r="F150" s="8"/>
      <c r="G150" s="8"/>
      <c r="H150" s="8"/>
      <c r="I150" s="8"/>
      <c r="J150" s="8"/>
      <c r="K150" s="58" t="s">
        <v>92</v>
      </c>
    </row>
    <row r="151" spans="1:11" ht="142.5" customHeight="1" x14ac:dyDescent="0.25">
      <c r="A151" s="9"/>
      <c r="B151" s="9"/>
      <c r="C151" s="9"/>
      <c r="D151" s="9"/>
      <c r="E151" s="8"/>
      <c r="F151" s="8"/>
      <c r="G151" s="8"/>
      <c r="H151" s="8"/>
      <c r="I151" s="8"/>
      <c r="J151" s="8"/>
      <c r="K151" s="8"/>
    </row>
    <row r="152" spans="1:11" s="12" customFormat="1" ht="15" customHeight="1" x14ac:dyDescent="0.25">
      <c r="A152" s="65" t="s">
        <v>0</v>
      </c>
      <c r="B152" s="65"/>
      <c r="C152" s="65"/>
      <c r="D152" s="65"/>
      <c r="E152" s="65"/>
      <c r="F152" s="65"/>
      <c r="G152" s="65"/>
      <c r="H152" s="65"/>
      <c r="I152" s="65"/>
      <c r="J152" s="65"/>
      <c r="K152" s="65"/>
    </row>
    <row r="153" spans="1:11" s="12" customFormat="1" ht="15" customHeight="1" x14ac:dyDescent="0.25">
      <c r="A153" s="65" t="s">
        <v>1</v>
      </c>
      <c r="B153" s="65"/>
      <c r="C153" s="65"/>
      <c r="D153" s="65"/>
      <c r="E153" s="65"/>
      <c r="F153" s="65"/>
      <c r="G153" s="65"/>
      <c r="H153" s="65"/>
      <c r="I153" s="65"/>
      <c r="J153" s="65"/>
      <c r="K153" s="65"/>
    </row>
    <row r="154" spans="1:11" s="12" customFormat="1" ht="15" customHeight="1" x14ac:dyDescent="0.25">
      <c r="A154" s="66" t="s">
        <v>51</v>
      </c>
      <c r="B154" s="66"/>
      <c r="C154" s="66"/>
      <c r="D154" s="66"/>
      <c r="E154" s="66"/>
      <c r="F154" s="66"/>
      <c r="G154" s="66"/>
      <c r="H154" s="66"/>
      <c r="I154" s="66"/>
      <c r="J154" s="66"/>
      <c r="K154" s="66"/>
    </row>
    <row r="155" spans="1:11" s="12" customFormat="1" ht="15" customHeight="1" x14ac:dyDescent="0.25">
      <c r="A155" s="66" t="s">
        <v>97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66"/>
    </row>
    <row r="156" spans="1:11" ht="22.5" customHeight="1" thickBot="1" x14ac:dyDescent="0.3">
      <c r="A156" s="9"/>
      <c r="B156" s="9"/>
      <c r="C156" s="9"/>
      <c r="D156" s="9"/>
      <c r="E156" s="8"/>
      <c r="F156" s="8"/>
      <c r="G156" s="8"/>
      <c r="H156" s="8"/>
      <c r="I156" s="8"/>
      <c r="J156" s="8"/>
      <c r="K156" s="8"/>
    </row>
    <row r="157" spans="1:11" ht="15" customHeight="1" x14ac:dyDescent="0.25">
      <c r="A157" s="119" t="s">
        <v>4</v>
      </c>
      <c r="B157" s="120"/>
      <c r="C157" s="120"/>
      <c r="D157" s="120"/>
      <c r="E157" s="123" t="s">
        <v>3</v>
      </c>
      <c r="F157" s="123"/>
      <c r="G157" s="123"/>
      <c r="H157" s="123"/>
      <c r="I157" s="123"/>
      <c r="J157" s="123"/>
      <c r="K157" s="124" t="s">
        <v>9</v>
      </c>
    </row>
    <row r="158" spans="1:11" ht="30" customHeight="1" x14ac:dyDescent="0.25">
      <c r="A158" s="121"/>
      <c r="B158" s="122"/>
      <c r="C158" s="122"/>
      <c r="D158" s="122"/>
      <c r="E158" s="126" t="s">
        <v>5</v>
      </c>
      <c r="F158" s="127"/>
      <c r="G158" s="30" t="s">
        <v>77</v>
      </c>
      <c r="H158" s="31" t="s">
        <v>6</v>
      </c>
      <c r="I158" s="31" t="s">
        <v>7</v>
      </c>
      <c r="J158" s="31" t="s">
        <v>8</v>
      </c>
      <c r="K158" s="125"/>
    </row>
    <row r="159" spans="1:11" ht="15" customHeight="1" x14ac:dyDescent="0.25">
      <c r="A159" s="132" t="s">
        <v>82</v>
      </c>
      <c r="B159" s="146"/>
      <c r="C159" s="146"/>
      <c r="D159" s="147"/>
      <c r="E159" s="135">
        <f>SUM(E160:F168)</f>
        <v>0</v>
      </c>
      <c r="F159" s="135"/>
      <c r="G159" s="36">
        <f>SUM(G160:G168)</f>
        <v>9942572.879999999</v>
      </c>
      <c r="H159" s="36">
        <f>SUM(H160:H168)</f>
        <v>9942572.879999999</v>
      </c>
      <c r="I159" s="36">
        <f>SUM(I160:I168)</f>
        <v>9931228.5499999989</v>
      </c>
      <c r="J159" s="36">
        <f t="shared" ref="J159" si="24">SUM(J160:J168)</f>
        <v>9931228.5499999989</v>
      </c>
      <c r="K159" s="37">
        <f>SUM(K160:K168)</f>
        <v>11344.329999999987</v>
      </c>
    </row>
    <row r="160" spans="1:11" ht="15" customHeight="1" x14ac:dyDescent="0.25">
      <c r="A160" s="137" t="s">
        <v>28</v>
      </c>
      <c r="B160" s="89"/>
      <c r="C160" s="89"/>
      <c r="D160" s="90"/>
      <c r="E160" s="91">
        <v>0</v>
      </c>
      <c r="F160" s="91"/>
      <c r="G160" s="25">
        <v>0</v>
      </c>
      <c r="H160" s="61">
        <f t="shared" ref="H160:H162" si="25">+G160+E160</f>
        <v>0</v>
      </c>
      <c r="I160" s="25">
        <v>0</v>
      </c>
      <c r="J160" s="25">
        <v>0</v>
      </c>
      <c r="K160" s="33">
        <f>+H160-I160</f>
        <v>0</v>
      </c>
    </row>
    <row r="161" spans="1:11" ht="13.5" customHeight="1" x14ac:dyDescent="0.25">
      <c r="A161" s="137" t="s">
        <v>29</v>
      </c>
      <c r="B161" s="69"/>
      <c r="C161" s="69"/>
      <c r="D161" s="70"/>
      <c r="E161" s="91">
        <v>0</v>
      </c>
      <c r="F161" s="91"/>
      <c r="G161" s="25">
        <v>156600</v>
      </c>
      <c r="H161" s="61">
        <f t="shared" si="25"/>
        <v>156600</v>
      </c>
      <c r="I161" s="25">
        <v>145255.67000000001</v>
      </c>
      <c r="J161" s="25">
        <v>145255.67000000001</v>
      </c>
      <c r="K161" s="33">
        <f t="shared" ref="K161:K168" si="26">+H161-I161</f>
        <v>11344.329999999987</v>
      </c>
    </row>
    <row r="162" spans="1:11" x14ac:dyDescent="0.25">
      <c r="A162" s="137" t="s">
        <v>62</v>
      </c>
      <c r="B162" s="89"/>
      <c r="C162" s="89"/>
      <c r="D162" s="90"/>
      <c r="E162" s="91">
        <v>0</v>
      </c>
      <c r="F162" s="91"/>
      <c r="G162" s="25">
        <v>0</v>
      </c>
      <c r="H162" s="61">
        <f t="shared" si="25"/>
        <v>0</v>
      </c>
      <c r="I162" s="25">
        <v>0</v>
      </c>
      <c r="J162" s="25">
        <v>0</v>
      </c>
      <c r="K162" s="33">
        <f t="shared" si="26"/>
        <v>0</v>
      </c>
    </row>
    <row r="163" spans="1:11" x14ac:dyDescent="0.25">
      <c r="A163" s="137" t="s">
        <v>63</v>
      </c>
      <c r="B163" s="69"/>
      <c r="C163" s="69"/>
      <c r="D163" s="70"/>
      <c r="E163" s="91">
        <v>0</v>
      </c>
      <c r="F163" s="91"/>
      <c r="G163" s="25">
        <v>7795980.0199999996</v>
      </c>
      <c r="H163" s="25">
        <f>+G163+E163</f>
        <v>7795980.0199999996</v>
      </c>
      <c r="I163" s="25">
        <v>7795980.0199999996</v>
      </c>
      <c r="J163" s="25">
        <v>7795980.0199999996</v>
      </c>
      <c r="K163" s="33">
        <f t="shared" si="26"/>
        <v>0</v>
      </c>
    </row>
    <row r="164" spans="1:11" x14ac:dyDescent="0.25">
      <c r="A164" s="148" t="s">
        <v>64</v>
      </c>
      <c r="B164" s="107"/>
      <c r="C164" s="107"/>
      <c r="D164" s="108"/>
      <c r="E164" s="91">
        <v>0</v>
      </c>
      <c r="F164" s="91"/>
      <c r="G164" s="25">
        <v>0</v>
      </c>
      <c r="H164" s="25">
        <v>0</v>
      </c>
      <c r="I164" s="25">
        <v>0</v>
      </c>
      <c r="J164" s="25">
        <v>0</v>
      </c>
      <c r="K164" s="33">
        <f t="shared" si="26"/>
        <v>0</v>
      </c>
    </row>
    <row r="165" spans="1:11" ht="13.5" customHeight="1" x14ac:dyDescent="0.25">
      <c r="A165" s="137" t="s">
        <v>65</v>
      </c>
      <c r="B165" s="89"/>
      <c r="C165" s="89"/>
      <c r="D165" s="90"/>
      <c r="E165" s="91">
        <v>0</v>
      </c>
      <c r="F165" s="91"/>
      <c r="G165" s="25">
        <v>1989992.86</v>
      </c>
      <c r="H165" s="25">
        <f>+G165+E165</f>
        <v>1989992.86</v>
      </c>
      <c r="I165" s="25">
        <v>1989992.86</v>
      </c>
      <c r="J165" s="25">
        <v>1989992.86</v>
      </c>
      <c r="K165" s="33">
        <f t="shared" si="26"/>
        <v>0</v>
      </c>
    </row>
    <row r="166" spans="1:11" x14ac:dyDescent="0.25">
      <c r="A166" s="148" t="s">
        <v>66</v>
      </c>
      <c r="B166" s="107"/>
      <c r="C166" s="107"/>
      <c r="D166" s="108"/>
      <c r="E166" s="91">
        <v>0</v>
      </c>
      <c r="F166" s="91"/>
      <c r="G166" s="25">
        <v>0</v>
      </c>
      <c r="H166" s="25">
        <v>0</v>
      </c>
      <c r="I166" s="25">
        <v>0</v>
      </c>
      <c r="J166" s="25">
        <v>0</v>
      </c>
      <c r="K166" s="33">
        <f t="shared" si="26"/>
        <v>0</v>
      </c>
    </row>
    <row r="167" spans="1:11" x14ac:dyDescent="0.25">
      <c r="A167" s="137" t="s">
        <v>67</v>
      </c>
      <c r="B167" s="89"/>
      <c r="C167" s="89"/>
      <c r="D167" s="90"/>
      <c r="E167" s="91">
        <v>0</v>
      </c>
      <c r="F167" s="91"/>
      <c r="G167" s="25">
        <v>0</v>
      </c>
      <c r="H167" s="25">
        <v>0</v>
      </c>
      <c r="I167" s="25">
        <v>0</v>
      </c>
      <c r="J167" s="25">
        <v>0</v>
      </c>
      <c r="K167" s="33">
        <f t="shared" si="26"/>
        <v>0</v>
      </c>
    </row>
    <row r="168" spans="1:11" x14ac:dyDescent="0.25">
      <c r="A168" s="137" t="s">
        <v>68</v>
      </c>
      <c r="B168" s="89"/>
      <c r="C168" s="89"/>
      <c r="D168" s="90"/>
      <c r="E168" s="91">
        <v>0</v>
      </c>
      <c r="F168" s="91"/>
      <c r="G168" s="25">
        <v>0</v>
      </c>
      <c r="H168" s="25">
        <v>0</v>
      </c>
      <c r="I168" s="25">
        <v>0</v>
      </c>
      <c r="J168" s="25">
        <v>0</v>
      </c>
      <c r="K168" s="33">
        <f t="shared" si="26"/>
        <v>0</v>
      </c>
    </row>
    <row r="169" spans="1:11" ht="15" customHeight="1" x14ac:dyDescent="0.25">
      <c r="A169" s="138" t="s">
        <v>83</v>
      </c>
      <c r="B169" s="95"/>
      <c r="C169" s="95"/>
      <c r="D169" s="96"/>
      <c r="E169" s="135">
        <f>SUM(E170:F172)</f>
        <v>0</v>
      </c>
      <c r="F169" s="135"/>
      <c r="G169" s="36">
        <f>SUM(G170:G172)</f>
        <v>25963123.119999997</v>
      </c>
      <c r="H169" s="36">
        <f>SUM(H170:H172)</f>
        <v>25963123.119999997</v>
      </c>
      <c r="I169" s="36">
        <f t="shared" ref="I169:J169" si="27">SUM(I170:I172)</f>
        <v>25929227.48</v>
      </c>
      <c r="J169" s="36">
        <f t="shared" si="27"/>
        <v>21484553.810000002</v>
      </c>
      <c r="K169" s="37">
        <f>SUM(K170:K172)</f>
        <v>33895.639999998733</v>
      </c>
    </row>
    <row r="170" spans="1:11" ht="15" customHeight="1" x14ac:dyDescent="0.25">
      <c r="A170" s="137" t="s">
        <v>39</v>
      </c>
      <c r="B170" s="69"/>
      <c r="C170" s="69"/>
      <c r="D170" s="70"/>
      <c r="E170" s="91">
        <v>0</v>
      </c>
      <c r="F170" s="91"/>
      <c r="G170" s="25">
        <v>20514684.379999999</v>
      </c>
      <c r="H170" s="25">
        <f>+G170+E170</f>
        <v>20514684.379999999</v>
      </c>
      <c r="I170" s="25">
        <v>20480789.32</v>
      </c>
      <c r="J170" s="25">
        <v>16193260.380000001</v>
      </c>
      <c r="K170" s="33">
        <f>+H170-I170</f>
        <v>33895.059999998659</v>
      </c>
    </row>
    <row r="171" spans="1:11" ht="15" customHeight="1" x14ac:dyDescent="0.25">
      <c r="A171" s="137" t="s">
        <v>40</v>
      </c>
      <c r="B171" s="69"/>
      <c r="C171" s="69"/>
      <c r="D171" s="70"/>
      <c r="E171" s="91">
        <v>0</v>
      </c>
      <c r="F171" s="91"/>
      <c r="G171" s="25">
        <v>5448438.7400000002</v>
      </c>
      <c r="H171" s="25">
        <f>+G171+E171</f>
        <v>5448438.7400000002</v>
      </c>
      <c r="I171" s="25">
        <v>5448438.1600000001</v>
      </c>
      <c r="J171" s="25">
        <v>5291293.43</v>
      </c>
      <c r="K171" s="33">
        <f t="shared" ref="K171:K172" si="28">+H171-I171</f>
        <v>0.58000000007450581</v>
      </c>
    </row>
    <row r="172" spans="1:11" ht="15" customHeight="1" x14ac:dyDescent="0.25">
      <c r="A172" s="137" t="s">
        <v>41</v>
      </c>
      <c r="B172" s="69"/>
      <c r="C172" s="69"/>
      <c r="D172" s="70"/>
      <c r="E172" s="91">
        <v>0</v>
      </c>
      <c r="F172" s="91"/>
      <c r="G172" s="25">
        <v>0</v>
      </c>
      <c r="H172" s="25">
        <v>0</v>
      </c>
      <c r="I172" s="25">
        <v>0</v>
      </c>
      <c r="J172" s="25">
        <v>0</v>
      </c>
      <c r="K172" s="33">
        <f t="shared" si="28"/>
        <v>0</v>
      </c>
    </row>
    <row r="173" spans="1:11" ht="15" customHeight="1" x14ac:dyDescent="0.25">
      <c r="A173" s="138" t="s">
        <v>42</v>
      </c>
      <c r="B173" s="95"/>
      <c r="C173" s="95"/>
      <c r="D173" s="96"/>
      <c r="E173" s="135">
        <f>SUM(E174:F181)</f>
        <v>0</v>
      </c>
      <c r="F173" s="135"/>
      <c r="G173" s="36">
        <f>SUM(G174:G181)</f>
        <v>0</v>
      </c>
      <c r="H173" s="36">
        <f t="shared" ref="H173:K173" si="29">SUM(H174:H181)</f>
        <v>0</v>
      </c>
      <c r="I173" s="36">
        <f t="shared" si="29"/>
        <v>0</v>
      </c>
      <c r="J173" s="36">
        <f t="shared" si="29"/>
        <v>0</v>
      </c>
      <c r="K173" s="37">
        <f t="shared" si="29"/>
        <v>0</v>
      </c>
    </row>
    <row r="174" spans="1:11" ht="15.75" customHeight="1" x14ac:dyDescent="0.25">
      <c r="A174" s="137" t="s">
        <v>78</v>
      </c>
      <c r="B174" s="89"/>
      <c r="C174" s="89"/>
      <c r="D174" s="90"/>
      <c r="E174" s="91">
        <v>0</v>
      </c>
      <c r="F174" s="91"/>
      <c r="G174" s="25">
        <v>0</v>
      </c>
      <c r="H174" s="25">
        <v>0</v>
      </c>
      <c r="I174" s="25">
        <v>0</v>
      </c>
      <c r="J174" s="25">
        <v>0</v>
      </c>
      <c r="K174" s="33">
        <f>+H174-I174</f>
        <v>0</v>
      </c>
    </row>
    <row r="175" spans="1:11" s="1" customFormat="1" ht="15.75" customHeight="1" x14ac:dyDescent="0.25">
      <c r="A175" s="137" t="s">
        <v>44</v>
      </c>
      <c r="B175" s="69"/>
      <c r="C175" s="69"/>
      <c r="D175" s="70"/>
      <c r="E175" s="91">
        <v>0</v>
      </c>
      <c r="F175" s="91"/>
      <c r="G175" s="25">
        <v>0</v>
      </c>
      <c r="H175" s="25">
        <v>0</v>
      </c>
      <c r="I175" s="25">
        <v>0</v>
      </c>
      <c r="J175" s="25">
        <v>0</v>
      </c>
      <c r="K175" s="33">
        <f t="shared" ref="K175:K181" si="30">+H175-I175</f>
        <v>0</v>
      </c>
    </row>
    <row r="176" spans="1:11" x14ac:dyDescent="0.25">
      <c r="A176" s="137" t="s">
        <v>45</v>
      </c>
      <c r="B176" s="69"/>
      <c r="C176" s="69"/>
      <c r="D176" s="70"/>
      <c r="E176" s="91">
        <v>0</v>
      </c>
      <c r="F176" s="91"/>
      <c r="G176" s="25">
        <v>0</v>
      </c>
      <c r="H176" s="25">
        <v>0</v>
      </c>
      <c r="I176" s="25">
        <v>0</v>
      </c>
      <c r="J176" s="25">
        <v>0</v>
      </c>
      <c r="K176" s="33">
        <f t="shared" si="30"/>
        <v>0</v>
      </c>
    </row>
    <row r="177" spans="1:11" x14ac:dyDescent="0.25">
      <c r="A177" s="137" t="s">
        <v>46</v>
      </c>
      <c r="B177" s="69"/>
      <c r="C177" s="69"/>
      <c r="D177" s="70"/>
      <c r="E177" s="91">
        <v>0</v>
      </c>
      <c r="F177" s="91"/>
      <c r="G177" s="25">
        <v>0</v>
      </c>
      <c r="H177" s="25">
        <v>0</v>
      </c>
      <c r="I177" s="25">
        <v>0</v>
      </c>
      <c r="J177" s="25">
        <v>0</v>
      </c>
      <c r="K177" s="33">
        <f t="shared" si="30"/>
        <v>0</v>
      </c>
    </row>
    <row r="178" spans="1:11" x14ac:dyDescent="0.25">
      <c r="A178" s="137" t="s">
        <v>47</v>
      </c>
      <c r="B178" s="69"/>
      <c r="C178" s="69"/>
      <c r="D178" s="70"/>
      <c r="E178" s="91">
        <v>0</v>
      </c>
      <c r="F178" s="91"/>
      <c r="G178" s="25">
        <v>0</v>
      </c>
      <c r="H178" s="25">
        <v>0</v>
      </c>
      <c r="I178" s="25">
        <v>0</v>
      </c>
      <c r="J178" s="25">
        <v>0</v>
      </c>
      <c r="K178" s="33">
        <f t="shared" si="30"/>
        <v>0</v>
      </c>
    </row>
    <row r="179" spans="1:11" x14ac:dyDescent="0.25">
      <c r="A179" s="137" t="s">
        <v>48</v>
      </c>
      <c r="B179" s="69"/>
      <c r="C179" s="69"/>
      <c r="D179" s="70"/>
      <c r="E179" s="91">
        <v>0</v>
      </c>
      <c r="F179" s="91"/>
      <c r="G179" s="25">
        <v>0</v>
      </c>
      <c r="H179" s="25">
        <v>0</v>
      </c>
      <c r="I179" s="25">
        <v>0</v>
      </c>
      <c r="J179" s="25">
        <v>0</v>
      </c>
      <c r="K179" s="33">
        <f t="shared" si="30"/>
        <v>0</v>
      </c>
    </row>
    <row r="180" spans="1:11" x14ac:dyDescent="0.25">
      <c r="A180" s="137" t="s">
        <v>49</v>
      </c>
      <c r="B180" s="69"/>
      <c r="C180" s="69"/>
      <c r="D180" s="70"/>
      <c r="E180" s="91">
        <v>0</v>
      </c>
      <c r="F180" s="91"/>
      <c r="G180" s="25">
        <v>0</v>
      </c>
      <c r="H180" s="25">
        <v>0</v>
      </c>
      <c r="I180" s="25">
        <v>0</v>
      </c>
      <c r="J180" s="25">
        <v>0</v>
      </c>
      <c r="K180" s="33">
        <f t="shared" si="30"/>
        <v>0</v>
      </c>
    </row>
    <row r="181" spans="1:11" x14ac:dyDescent="0.25">
      <c r="A181" s="137" t="s">
        <v>43</v>
      </c>
      <c r="B181" s="69"/>
      <c r="C181" s="69"/>
      <c r="D181" s="70"/>
      <c r="E181" s="91">
        <v>0</v>
      </c>
      <c r="F181" s="91"/>
      <c r="G181" s="25">
        <v>0</v>
      </c>
      <c r="H181" s="25">
        <v>0</v>
      </c>
      <c r="I181" s="25">
        <v>0</v>
      </c>
      <c r="J181" s="25">
        <v>0</v>
      </c>
      <c r="K181" s="33">
        <f t="shared" si="30"/>
        <v>0</v>
      </c>
    </row>
    <row r="182" spans="1:11" x14ac:dyDescent="0.25">
      <c r="A182" s="138" t="s">
        <v>84</v>
      </c>
      <c r="B182" s="95"/>
      <c r="C182" s="95"/>
      <c r="D182" s="96"/>
      <c r="E182" s="155">
        <f>+E185</f>
        <v>31413390.350000001</v>
      </c>
      <c r="F182" s="156"/>
      <c r="G182" s="40">
        <f>+G185</f>
        <v>-31413390.350000001</v>
      </c>
      <c r="H182" s="40">
        <f>+H185</f>
        <v>0</v>
      </c>
      <c r="I182" s="40">
        <f>+I185</f>
        <v>0</v>
      </c>
      <c r="J182" s="40">
        <f>+J185</f>
        <v>0</v>
      </c>
      <c r="K182" s="45">
        <f>+K185</f>
        <v>0</v>
      </c>
    </row>
    <row r="183" spans="1:11" x14ac:dyDescent="0.25">
      <c r="A183" s="137" t="s">
        <v>52</v>
      </c>
      <c r="B183" s="69"/>
      <c r="C183" s="69"/>
      <c r="D183" s="70"/>
      <c r="E183" s="91">
        <v>0</v>
      </c>
      <c r="F183" s="91"/>
      <c r="G183" s="25">
        <v>0</v>
      </c>
      <c r="H183" s="25">
        <v>0</v>
      </c>
      <c r="I183" s="25">
        <v>0</v>
      </c>
      <c r="J183" s="25">
        <v>0</v>
      </c>
      <c r="K183" s="33">
        <f>+H183-I183</f>
        <v>0</v>
      </c>
    </row>
    <row r="184" spans="1:11" x14ac:dyDescent="0.25">
      <c r="A184" s="137" t="s">
        <v>53</v>
      </c>
      <c r="B184" s="69"/>
      <c r="C184" s="69"/>
      <c r="D184" s="70"/>
      <c r="E184" s="91">
        <v>0</v>
      </c>
      <c r="F184" s="91"/>
      <c r="G184" s="25">
        <v>0</v>
      </c>
      <c r="H184" s="25">
        <v>0</v>
      </c>
      <c r="I184" s="25">
        <v>0</v>
      </c>
      <c r="J184" s="25">
        <v>0</v>
      </c>
      <c r="K184" s="33">
        <f t="shared" ref="K184:K185" si="31">+H184-I184</f>
        <v>0</v>
      </c>
    </row>
    <row r="185" spans="1:11" x14ac:dyDescent="0.25">
      <c r="A185" s="137" t="s">
        <v>50</v>
      </c>
      <c r="B185" s="69"/>
      <c r="C185" s="69"/>
      <c r="D185" s="70"/>
      <c r="E185" s="157">
        <v>31413390.350000001</v>
      </c>
      <c r="F185" s="72"/>
      <c r="G185" s="19">
        <v>-31413390.350000001</v>
      </c>
      <c r="H185" s="19">
        <f>+E185+G185</f>
        <v>0</v>
      </c>
      <c r="I185" s="19">
        <v>0</v>
      </c>
      <c r="J185" s="19">
        <v>0</v>
      </c>
      <c r="K185" s="33">
        <f t="shared" si="31"/>
        <v>0</v>
      </c>
    </row>
    <row r="186" spans="1:11" x14ac:dyDescent="0.25">
      <c r="A186" s="138" t="s">
        <v>85</v>
      </c>
      <c r="B186" s="95"/>
      <c r="C186" s="95"/>
      <c r="D186" s="96"/>
      <c r="E186" s="135">
        <f>+E187+E188</f>
        <v>26110200.030000001</v>
      </c>
      <c r="F186" s="136"/>
      <c r="G186" s="36">
        <f>+G187+G188</f>
        <v>0</v>
      </c>
      <c r="H186" s="36">
        <f>+H187+H188</f>
        <v>26110200.030000001</v>
      </c>
      <c r="I186" s="36">
        <f>+I187+I188</f>
        <v>26110200.030000001</v>
      </c>
      <c r="J186" s="36">
        <f t="shared" ref="J186" si="32">+J187+J188</f>
        <v>26110200.030000001</v>
      </c>
      <c r="K186" s="37">
        <f>+K187+K188</f>
        <v>0</v>
      </c>
    </row>
    <row r="187" spans="1:11" x14ac:dyDescent="0.25">
      <c r="A187" s="137" t="s">
        <v>54</v>
      </c>
      <c r="B187" s="69"/>
      <c r="C187" s="69"/>
      <c r="D187" s="70"/>
      <c r="E187" s="71">
        <v>11527011.85</v>
      </c>
      <c r="F187" s="71"/>
      <c r="G187" s="4">
        <v>0</v>
      </c>
      <c r="H187" s="4">
        <f>+E187+G187</f>
        <v>11527011.85</v>
      </c>
      <c r="I187" s="4">
        <v>11527011.85</v>
      </c>
      <c r="J187" s="14">
        <v>11527011.85</v>
      </c>
      <c r="K187" s="6">
        <f>+H187-I187</f>
        <v>0</v>
      </c>
    </row>
    <row r="188" spans="1:11" x14ac:dyDescent="0.25">
      <c r="A188" s="137" t="s">
        <v>55</v>
      </c>
      <c r="B188" s="69"/>
      <c r="C188" s="69"/>
      <c r="D188" s="70"/>
      <c r="E188" s="71">
        <v>14583188.18</v>
      </c>
      <c r="F188" s="72"/>
      <c r="G188" s="4">
        <v>0</v>
      </c>
      <c r="H188" s="14">
        <f>+E188+G188</f>
        <v>14583188.18</v>
      </c>
      <c r="I188" s="4">
        <v>14583188.18</v>
      </c>
      <c r="J188" s="14">
        <v>14583188.18</v>
      </c>
      <c r="K188" s="6">
        <f>+H188-I188</f>
        <v>0</v>
      </c>
    </row>
    <row r="189" spans="1:11" x14ac:dyDescent="0.25">
      <c r="A189" s="137" t="s">
        <v>57</v>
      </c>
      <c r="B189" s="69"/>
      <c r="C189" s="69"/>
      <c r="D189" s="70"/>
      <c r="E189" s="91">
        <v>0</v>
      </c>
      <c r="F189" s="91"/>
      <c r="G189" s="25">
        <v>0</v>
      </c>
      <c r="H189" s="25">
        <v>0</v>
      </c>
      <c r="I189" s="25">
        <v>0</v>
      </c>
      <c r="J189" s="25">
        <v>0</v>
      </c>
      <c r="K189" s="6">
        <f t="shared" ref="K189:K193" si="33">+H189-I189</f>
        <v>0</v>
      </c>
    </row>
    <row r="190" spans="1:11" x14ac:dyDescent="0.25">
      <c r="A190" s="137" t="s">
        <v>56</v>
      </c>
      <c r="B190" s="69"/>
      <c r="C190" s="69"/>
      <c r="D190" s="70"/>
      <c r="E190" s="91">
        <v>0</v>
      </c>
      <c r="F190" s="91"/>
      <c r="G190" s="25">
        <v>0</v>
      </c>
      <c r="H190" s="25">
        <v>0</v>
      </c>
      <c r="I190" s="25">
        <v>0</v>
      </c>
      <c r="J190" s="25">
        <v>0</v>
      </c>
      <c r="K190" s="6">
        <f t="shared" si="33"/>
        <v>0</v>
      </c>
    </row>
    <row r="191" spans="1:11" x14ac:dyDescent="0.25">
      <c r="A191" s="137" t="s">
        <v>58</v>
      </c>
      <c r="B191" s="69"/>
      <c r="C191" s="69"/>
      <c r="D191" s="70"/>
      <c r="E191" s="91">
        <v>0</v>
      </c>
      <c r="F191" s="91"/>
      <c r="G191" s="25">
        <v>0</v>
      </c>
      <c r="H191" s="25">
        <v>0</v>
      </c>
      <c r="I191" s="25">
        <v>0</v>
      </c>
      <c r="J191" s="25">
        <v>0</v>
      </c>
      <c r="K191" s="6">
        <f t="shared" si="33"/>
        <v>0</v>
      </c>
    </row>
    <row r="192" spans="1:11" x14ac:dyDescent="0.25">
      <c r="A192" s="137" t="s">
        <v>59</v>
      </c>
      <c r="B192" s="69"/>
      <c r="C192" s="69"/>
      <c r="D192" s="70"/>
      <c r="E192" s="91">
        <v>0</v>
      </c>
      <c r="F192" s="91"/>
      <c r="G192" s="25">
        <v>0</v>
      </c>
      <c r="H192" s="25">
        <v>0</v>
      </c>
      <c r="I192" s="25">
        <v>0</v>
      </c>
      <c r="J192" s="25">
        <v>0</v>
      </c>
      <c r="K192" s="6">
        <f t="shared" si="33"/>
        <v>0</v>
      </c>
    </row>
    <row r="193" spans="1:11" ht="15.75" thickBot="1" x14ac:dyDescent="0.3">
      <c r="A193" s="142" t="s">
        <v>60</v>
      </c>
      <c r="B193" s="153"/>
      <c r="C193" s="153"/>
      <c r="D193" s="154"/>
      <c r="E193" s="91">
        <v>0</v>
      </c>
      <c r="F193" s="91"/>
      <c r="G193" s="25">
        <v>0</v>
      </c>
      <c r="H193" s="25">
        <v>0</v>
      </c>
      <c r="I193" s="25">
        <v>0</v>
      </c>
      <c r="J193" s="25">
        <v>0</v>
      </c>
      <c r="K193" s="6">
        <f t="shared" si="33"/>
        <v>0</v>
      </c>
    </row>
    <row r="194" spans="1:11" ht="15.75" thickBot="1" x14ac:dyDescent="0.3">
      <c r="A194" s="149" t="s">
        <v>86</v>
      </c>
      <c r="B194" s="150"/>
      <c r="C194" s="150"/>
      <c r="D194" s="150"/>
      <c r="E194" s="151">
        <f>+E109+E9</f>
        <v>566309059</v>
      </c>
      <c r="F194" s="152"/>
      <c r="G194" s="39">
        <f>+G109+G9</f>
        <v>86903077.689999998</v>
      </c>
      <c r="H194" s="39">
        <f>+H109+H9</f>
        <v>653212136.68999982</v>
      </c>
      <c r="I194" s="39">
        <f>+I109+I9</f>
        <v>632426347.61999989</v>
      </c>
      <c r="J194" s="39">
        <f>+J109+J9</f>
        <v>602019597.9000001</v>
      </c>
      <c r="K194" s="46">
        <f>+K109+K9</f>
        <v>20785789.07</v>
      </c>
    </row>
    <row r="195" spans="1:11" ht="39" customHeight="1" x14ac:dyDescent="0.25">
      <c r="A195" s="10"/>
      <c r="B195" s="10"/>
      <c r="C195" s="10"/>
      <c r="D195" s="10"/>
      <c r="E195" s="10"/>
      <c r="F195" s="10"/>
      <c r="G195" s="43"/>
      <c r="H195" s="43"/>
      <c r="I195" s="43"/>
      <c r="J195" s="10"/>
      <c r="K195" s="10"/>
    </row>
    <row r="196" spans="1:11" ht="37.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7.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57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59" t="s">
        <v>96</v>
      </c>
    </row>
    <row r="209" spans="1:1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</row>
  </sheetData>
  <mergeCells count="338">
    <mergeCell ref="K57:K58"/>
    <mergeCell ref="E58:F58"/>
    <mergeCell ref="E42:F42"/>
    <mergeCell ref="E41:F41"/>
    <mergeCell ref="E45:F45"/>
    <mergeCell ref="E46:F46"/>
    <mergeCell ref="A42:D42"/>
    <mergeCell ref="A43:D43"/>
    <mergeCell ref="E43:F43"/>
    <mergeCell ref="A181:D181"/>
    <mergeCell ref="E181:F181"/>
    <mergeCell ref="A182:D182"/>
    <mergeCell ref="E182:F182"/>
    <mergeCell ref="A183:D183"/>
    <mergeCell ref="E183:F183"/>
    <mergeCell ref="A184:D184"/>
    <mergeCell ref="E184:F184"/>
    <mergeCell ref="A185:D185"/>
    <mergeCell ref="E185:F185"/>
    <mergeCell ref="A194:D194"/>
    <mergeCell ref="E194:F194"/>
    <mergeCell ref="A186:D186"/>
    <mergeCell ref="E186:F186"/>
    <mergeCell ref="A187:D187"/>
    <mergeCell ref="E187:F187"/>
    <mergeCell ref="A188:D188"/>
    <mergeCell ref="E188:F188"/>
    <mergeCell ref="A189:D189"/>
    <mergeCell ref="E189:F189"/>
    <mergeCell ref="A190:D190"/>
    <mergeCell ref="E190:F190"/>
    <mergeCell ref="A191:D191"/>
    <mergeCell ref="E191:F191"/>
    <mergeCell ref="A192:D192"/>
    <mergeCell ref="E192:F192"/>
    <mergeCell ref="A193:D193"/>
    <mergeCell ref="E193:F193"/>
    <mergeCell ref="A179:D179"/>
    <mergeCell ref="E179:F179"/>
    <mergeCell ref="A180:D180"/>
    <mergeCell ref="E180:F180"/>
    <mergeCell ref="A171:D171"/>
    <mergeCell ref="E171:F171"/>
    <mergeCell ref="A172:D172"/>
    <mergeCell ref="E172:F172"/>
    <mergeCell ref="A173:D173"/>
    <mergeCell ref="E173:F173"/>
    <mergeCell ref="A174:D174"/>
    <mergeCell ref="E174:F174"/>
    <mergeCell ref="A175:D175"/>
    <mergeCell ref="E175:F175"/>
    <mergeCell ref="A176:D176"/>
    <mergeCell ref="E176:F176"/>
    <mergeCell ref="A177:D177"/>
    <mergeCell ref="E177:F177"/>
    <mergeCell ref="A178:D178"/>
    <mergeCell ref="A167:D167"/>
    <mergeCell ref="E167:F167"/>
    <mergeCell ref="A168:D168"/>
    <mergeCell ref="E168:F168"/>
    <mergeCell ref="A169:D169"/>
    <mergeCell ref="E169:F169"/>
    <mergeCell ref="A170:D170"/>
    <mergeCell ref="E170:F170"/>
    <mergeCell ref="E178:F178"/>
    <mergeCell ref="A162:D162"/>
    <mergeCell ref="E162:F162"/>
    <mergeCell ref="A163:D163"/>
    <mergeCell ref="E163:F163"/>
    <mergeCell ref="A164:D164"/>
    <mergeCell ref="E164:F164"/>
    <mergeCell ref="A165:D165"/>
    <mergeCell ref="E165:F165"/>
    <mergeCell ref="A166:D166"/>
    <mergeCell ref="E166:F166"/>
    <mergeCell ref="A157:D158"/>
    <mergeCell ref="E157:J157"/>
    <mergeCell ref="K157:K158"/>
    <mergeCell ref="E158:F158"/>
    <mergeCell ref="A159:D159"/>
    <mergeCell ref="E159:F159"/>
    <mergeCell ref="A160:D160"/>
    <mergeCell ref="E160:F160"/>
    <mergeCell ref="A161:D161"/>
    <mergeCell ref="E161:F161"/>
    <mergeCell ref="A144:D144"/>
    <mergeCell ref="E144:F144"/>
    <mergeCell ref="A145:D145"/>
    <mergeCell ref="E145:F145"/>
    <mergeCell ref="A146:D146"/>
    <mergeCell ref="E146:F146"/>
    <mergeCell ref="A147:D147"/>
    <mergeCell ref="E147:F147"/>
    <mergeCell ref="A148:D148"/>
    <mergeCell ref="E148:F148"/>
    <mergeCell ref="A139:D139"/>
    <mergeCell ref="E139:F139"/>
    <mergeCell ref="A140:D140"/>
    <mergeCell ref="E140:F140"/>
    <mergeCell ref="A141:D141"/>
    <mergeCell ref="E141:F141"/>
    <mergeCell ref="A142:D142"/>
    <mergeCell ref="E142:F142"/>
    <mergeCell ref="A143:D143"/>
    <mergeCell ref="E143:F143"/>
    <mergeCell ref="A134:D134"/>
    <mergeCell ref="E134:F134"/>
    <mergeCell ref="A135:D135"/>
    <mergeCell ref="E135:F135"/>
    <mergeCell ref="A136:D136"/>
    <mergeCell ref="E136:F136"/>
    <mergeCell ref="A137:D137"/>
    <mergeCell ref="E137:F137"/>
    <mergeCell ref="A138:D138"/>
    <mergeCell ref="E138:F138"/>
    <mergeCell ref="A129:D129"/>
    <mergeCell ref="E129:F129"/>
    <mergeCell ref="A130:D130"/>
    <mergeCell ref="E130:F130"/>
    <mergeCell ref="A131:D131"/>
    <mergeCell ref="E131:F131"/>
    <mergeCell ref="A132:D132"/>
    <mergeCell ref="E132:F132"/>
    <mergeCell ref="A133:D133"/>
    <mergeCell ref="E133:F133"/>
    <mergeCell ref="A124:D124"/>
    <mergeCell ref="E124:F124"/>
    <mergeCell ref="A125:D125"/>
    <mergeCell ref="E125:F125"/>
    <mergeCell ref="A126:D126"/>
    <mergeCell ref="E126:F126"/>
    <mergeCell ref="A127:D127"/>
    <mergeCell ref="E127:F127"/>
    <mergeCell ref="A128:D128"/>
    <mergeCell ref="E128:F128"/>
    <mergeCell ref="A119:D119"/>
    <mergeCell ref="E119:F119"/>
    <mergeCell ref="A120:D120"/>
    <mergeCell ref="E120:F120"/>
    <mergeCell ref="A121:D121"/>
    <mergeCell ref="E121:F121"/>
    <mergeCell ref="A122:D122"/>
    <mergeCell ref="E122:F122"/>
    <mergeCell ref="A123:D123"/>
    <mergeCell ref="E123:F123"/>
    <mergeCell ref="A114:D114"/>
    <mergeCell ref="E114:F114"/>
    <mergeCell ref="A115:D115"/>
    <mergeCell ref="E115:F115"/>
    <mergeCell ref="A116:D116"/>
    <mergeCell ref="E116:F116"/>
    <mergeCell ref="A117:D117"/>
    <mergeCell ref="E117:F117"/>
    <mergeCell ref="A118:D118"/>
    <mergeCell ref="E118:F118"/>
    <mergeCell ref="K107:K108"/>
    <mergeCell ref="E108:F108"/>
    <mergeCell ref="A109:D109"/>
    <mergeCell ref="E109:F109"/>
    <mergeCell ref="A110:D110"/>
    <mergeCell ref="E110:F110"/>
    <mergeCell ref="A111:D111"/>
    <mergeCell ref="E111:F111"/>
    <mergeCell ref="A113:D113"/>
    <mergeCell ref="E113:F113"/>
    <mergeCell ref="A112:D112"/>
    <mergeCell ref="E112:F112"/>
    <mergeCell ref="E82:F82"/>
    <mergeCell ref="A83:D83"/>
    <mergeCell ref="A80:D80"/>
    <mergeCell ref="A82:D82"/>
    <mergeCell ref="A107:D108"/>
    <mergeCell ref="E107:J107"/>
    <mergeCell ref="E75:F75"/>
    <mergeCell ref="E76:F76"/>
    <mergeCell ref="E77:F77"/>
    <mergeCell ref="E78:F78"/>
    <mergeCell ref="E79:F79"/>
    <mergeCell ref="E80:F80"/>
    <mergeCell ref="E83:F83"/>
    <mergeCell ref="E84:F84"/>
    <mergeCell ref="E89:F89"/>
    <mergeCell ref="E90:F90"/>
    <mergeCell ref="E91:F91"/>
    <mergeCell ref="E92:F92"/>
    <mergeCell ref="A85:D85"/>
    <mergeCell ref="A88:D88"/>
    <mergeCell ref="E88:F88"/>
    <mergeCell ref="A84:D84"/>
    <mergeCell ref="A87:D87"/>
    <mergeCell ref="E87:F87"/>
    <mergeCell ref="A86:D86"/>
    <mergeCell ref="E86:F86"/>
    <mergeCell ref="E85:F85"/>
    <mergeCell ref="B96:H96"/>
    <mergeCell ref="A89:D89"/>
    <mergeCell ref="A90:D90"/>
    <mergeCell ref="A91:D91"/>
    <mergeCell ref="A92:D92"/>
    <mergeCell ref="A93:D93"/>
    <mergeCell ref="E93:F93"/>
    <mergeCell ref="A94:D94"/>
    <mergeCell ref="E94:F94"/>
    <mergeCell ref="A81:D81"/>
    <mergeCell ref="E81:F81"/>
    <mergeCell ref="E73:F73"/>
    <mergeCell ref="A78:D78"/>
    <mergeCell ref="A79:D79"/>
    <mergeCell ref="A76:D76"/>
    <mergeCell ref="A77:D77"/>
    <mergeCell ref="A73:D73"/>
    <mergeCell ref="E74:F74"/>
    <mergeCell ref="A75:D75"/>
    <mergeCell ref="A70:D70"/>
    <mergeCell ref="E70:F70"/>
    <mergeCell ref="A74:D74"/>
    <mergeCell ref="A69:D69"/>
    <mergeCell ref="E69:F69"/>
    <mergeCell ref="E65:F65"/>
    <mergeCell ref="A72:D72"/>
    <mergeCell ref="A71:D71"/>
    <mergeCell ref="A65:D65"/>
    <mergeCell ref="E71:F71"/>
    <mergeCell ref="E72:F72"/>
    <mergeCell ref="E66:F66"/>
    <mergeCell ref="E67:F67"/>
    <mergeCell ref="E68:F68"/>
    <mergeCell ref="E64:F64"/>
    <mergeCell ref="A64:D64"/>
    <mergeCell ref="A67:D67"/>
    <mergeCell ref="A66:D66"/>
    <mergeCell ref="A68:D68"/>
    <mergeCell ref="A63:D63"/>
    <mergeCell ref="E63:F63"/>
    <mergeCell ref="A61:D61"/>
    <mergeCell ref="E61:F61"/>
    <mergeCell ref="E62:F62"/>
    <mergeCell ref="A62:D62"/>
    <mergeCell ref="A60:D60"/>
    <mergeCell ref="E60:F60"/>
    <mergeCell ref="A45:D45"/>
    <mergeCell ref="A46:D46"/>
    <mergeCell ref="E59:F59"/>
    <mergeCell ref="A59:D59"/>
    <mergeCell ref="A47:D47"/>
    <mergeCell ref="E47:F47"/>
    <mergeCell ref="A44:D44"/>
    <mergeCell ref="E44:F44"/>
    <mergeCell ref="A48:D48"/>
    <mergeCell ref="E48:F48"/>
    <mergeCell ref="A57:D58"/>
    <mergeCell ref="E57:J57"/>
    <mergeCell ref="A40:D40"/>
    <mergeCell ref="E40:F40"/>
    <mergeCell ref="A41:D41"/>
    <mergeCell ref="A38:D38"/>
    <mergeCell ref="E38:F38"/>
    <mergeCell ref="A37:D37"/>
    <mergeCell ref="E37:F37"/>
    <mergeCell ref="A39:D39"/>
    <mergeCell ref="E39:F39"/>
    <mergeCell ref="A36:D36"/>
    <mergeCell ref="E36:F36"/>
    <mergeCell ref="A35:D35"/>
    <mergeCell ref="E35:F35"/>
    <mergeCell ref="A34:D34"/>
    <mergeCell ref="E34:F34"/>
    <mergeCell ref="A33:D33"/>
    <mergeCell ref="E33:F33"/>
    <mergeCell ref="A32:D32"/>
    <mergeCell ref="E32:F32"/>
    <mergeCell ref="A31:D31"/>
    <mergeCell ref="E31:F31"/>
    <mergeCell ref="A30:D30"/>
    <mergeCell ref="E30:F30"/>
    <mergeCell ref="A29:D29"/>
    <mergeCell ref="E29:F29"/>
    <mergeCell ref="E26:F26"/>
    <mergeCell ref="A23:D23"/>
    <mergeCell ref="E23:F23"/>
    <mergeCell ref="A28:D28"/>
    <mergeCell ref="E28:F28"/>
    <mergeCell ref="A27:D27"/>
    <mergeCell ref="E27:F27"/>
    <mergeCell ref="A25:D25"/>
    <mergeCell ref="E25:F25"/>
    <mergeCell ref="A26:D26"/>
    <mergeCell ref="A21:D21"/>
    <mergeCell ref="E21:F21"/>
    <mergeCell ref="A19:D19"/>
    <mergeCell ref="E19:F19"/>
    <mergeCell ref="A24:D24"/>
    <mergeCell ref="E24:F24"/>
    <mergeCell ref="A22:D22"/>
    <mergeCell ref="E22:F22"/>
    <mergeCell ref="A14:D14"/>
    <mergeCell ref="E14:F14"/>
    <mergeCell ref="A18:D18"/>
    <mergeCell ref="E18:F18"/>
    <mergeCell ref="A17:D17"/>
    <mergeCell ref="E17:F17"/>
    <mergeCell ref="E7:J7"/>
    <mergeCell ref="K7:K8"/>
    <mergeCell ref="A9:D9"/>
    <mergeCell ref="A13:D13"/>
    <mergeCell ref="E13:F13"/>
    <mergeCell ref="A12:D12"/>
    <mergeCell ref="A20:D20"/>
    <mergeCell ref="E20:F20"/>
    <mergeCell ref="A16:D16"/>
    <mergeCell ref="A15:D15"/>
    <mergeCell ref="E15:F15"/>
    <mergeCell ref="E16:F16"/>
    <mergeCell ref="E12:F12"/>
    <mergeCell ref="A102:K102"/>
    <mergeCell ref="A103:K103"/>
    <mergeCell ref="A104:K104"/>
    <mergeCell ref="A105:K105"/>
    <mergeCell ref="A152:K152"/>
    <mergeCell ref="A153:K153"/>
    <mergeCell ref="A154:K154"/>
    <mergeCell ref="A155:K155"/>
    <mergeCell ref="A2:K2"/>
    <mergeCell ref="A3:K3"/>
    <mergeCell ref="A4:K4"/>
    <mergeCell ref="A5:K5"/>
    <mergeCell ref="A6:K6"/>
    <mergeCell ref="A52:K52"/>
    <mergeCell ref="A53:K53"/>
    <mergeCell ref="A54:K54"/>
    <mergeCell ref="A55:K55"/>
    <mergeCell ref="A11:D11"/>
    <mergeCell ref="E11:F11"/>
    <mergeCell ref="E10:F10"/>
    <mergeCell ref="E8:F8"/>
    <mergeCell ref="A10:D10"/>
    <mergeCell ref="E9:F9"/>
    <mergeCell ref="A7:D8"/>
  </mergeCells>
  <pageMargins left="0.98425196850393704" right="0" top="0.55118110236220474" bottom="0.55118110236220474" header="0.31496062992125984" footer="0.31496062992125984"/>
  <pageSetup scale="60" fitToWidth="2" orientation="portrait" r:id="rId1"/>
  <headerFooter alignWithMargins="0"/>
  <rowBreaks count="3" manualBreakCount="3">
    <brk id="50" max="10" man="1"/>
    <brk id="100" max="10" man="1"/>
    <brk id="150" max="10" man="1"/>
  </rowBreaks>
  <ignoredErrors>
    <ignoredError sqref="K173 H18:H28 K18 H69" formula="1"/>
    <ignoredError sqref="I169:J169 J15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2021-04-26T19:26:01Z</cp:lastPrinted>
  <dcterms:created xsi:type="dcterms:W3CDTF">2020-04-27T22:29:02Z</dcterms:created>
  <dcterms:modified xsi:type="dcterms:W3CDTF">2021-04-26T22:38:17Z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