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4to trimestre\II. Informacion Presupuestaria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G46" i="1" s="1"/>
  <c r="J46" i="1"/>
  <c r="I44" i="1"/>
  <c r="J44" i="1" s="1"/>
  <c r="G44" i="1"/>
  <c r="H43" i="1"/>
  <c r="I43" i="1" s="1"/>
  <c r="J43" i="1" s="1"/>
  <c r="G43" i="1"/>
  <c r="I41" i="1"/>
  <c r="J41" i="1" s="1"/>
  <c r="E40" i="1"/>
  <c r="I38" i="1"/>
  <c r="J38" i="1" s="1"/>
  <c r="G38" i="1"/>
  <c r="J21" i="1"/>
  <c r="J20" i="1"/>
  <c r="H19" i="1"/>
  <c r="I19" i="1" s="1"/>
  <c r="F19" i="1"/>
  <c r="F37" i="1" s="1"/>
  <c r="E19" i="1"/>
  <c r="I18" i="1"/>
  <c r="F18" i="1"/>
  <c r="E18" i="1"/>
  <c r="H17" i="1"/>
  <c r="H36" i="1" s="1"/>
  <c r="I36" i="1" s="1"/>
  <c r="F17" i="1"/>
  <c r="F36" i="1" s="1"/>
  <c r="E17" i="1"/>
  <c r="E36" i="1" s="1"/>
  <c r="H16" i="1"/>
  <c r="I16" i="1" s="1"/>
  <c r="F16" i="1"/>
  <c r="F35" i="1" s="1"/>
  <c r="E16" i="1"/>
  <c r="E35" i="1" s="1"/>
  <c r="H15" i="1"/>
  <c r="H34" i="1" s="1"/>
  <c r="I34" i="1" s="1"/>
  <c r="F15" i="1"/>
  <c r="F34" i="1" s="1"/>
  <c r="E15" i="1"/>
  <c r="E34" i="1" s="1"/>
  <c r="H14" i="1"/>
  <c r="I14" i="1" s="1"/>
  <c r="F14" i="1"/>
  <c r="F33" i="1" s="1"/>
  <c r="E14" i="1"/>
  <c r="E33" i="1" s="1"/>
  <c r="H13" i="1"/>
  <c r="H32" i="1" s="1"/>
  <c r="I32" i="1" s="1"/>
  <c r="F13" i="1"/>
  <c r="F41" i="1" s="1"/>
  <c r="G41" i="1" s="1"/>
  <c r="G40" i="1" s="1"/>
  <c r="E13" i="1"/>
  <c r="E32" i="1" s="1"/>
  <c r="H12" i="1"/>
  <c r="I12" i="1" s="1"/>
  <c r="F12" i="1"/>
  <c r="F31" i="1" s="1"/>
  <c r="E12" i="1"/>
  <c r="E31" i="1" s="1"/>
  <c r="G31" i="1" l="1"/>
  <c r="J19" i="1"/>
  <c r="I15" i="1"/>
  <c r="I13" i="1"/>
  <c r="J13" i="1" s="1"/>
  <c r="I17" i="1"/>
  <c r="J17" i="1" s="1"/>
  <c r="G36" i="1"/>
  <c r="H31" i="1"/>
  <c r="I31" i="1" s="1"/>
  <c r="J31" i="1" s="1"/>
  <c r="H33" i="1"/>
  <c r="I33" i="1" s="1"/>
  <c r="J33" i="1" s="1"/>
  <c r="G12" i="1"/>
  <c r="G14" i="1"/>
  <c r="G16" i="1"/>
  <c r="F32" i="1"/>
  <c r="G32" i="1" s="1"/>
  <c r="G34" i="1"/>
  <c r="J14" i="1"/>
  <c r="J15" i="1"/>
  <c r="J16" i="1"/>
  <c r="G19" i="1"/>
  <c r="H35" i="1"/>
  <c r="I35" i="1" s="1"/>
  <c r="J35" i="1" s="1"/>
  <c r="J32" i="1"/>
  <c r="J36" i="1"/>
  <c r="G35" i="1"/>
  <c r="J34" i="1"/>
  <c r="J12" i="1"/>
  <c r="G33" i="1"/>
  <c r="H23" i="1"/>
  <c r="H40" i="1"/>
  <c r="I40" i="1" s="1"/>
  <c r="J40" i="1" s="1"/>
  <c r="E23" i="1"/>
  <c r="E37" i="1"/>
  <c r="G37" i="1" s="1"/>
  <c r="G13" i="1"/>
  <c r="G15" i="1"/>
  <c r="G17" i="1"/>
  <c r="F23" i="1"/>
  <c r="H37" i="1"/>
  <c r="I37" i="1" s="1"/>
  <c r="F30" i="1" l="1"/>
  <c r="F49" i="1" s="1"/>
  <c r="G23" i="1"/>
  <c r="I23" i="1"/>
  <c r="G30" i="1"/>
  <c r="G49" i="1" s="1"/>
  <c r="J23" i="1"/>
  <c r="E30" i="1"/>
  <c r="E49" i="1" s="1"/>
  <c r="J37" i="1"/>
  <c r="J30" i="1" s="1"/>
  <c r="J49" i="1" s="1"/>
  <c r="I30" i="1"/>
  <c r="I49" i="1" s="1"/>
  <c r="H30" i="1"/>
  <c r="H4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<sst xmlns="http://schemas.openxmlformats.org/spreadsheetml/2006/main" count="70" uniqueCount="42">
  <si>
    <t>AYUNTAMIENTO MUNICIPAL DE PLAYAS DE ROSARITO</t>
  </si>
  <si>
    <t>Estado Analítico de Ingresos</t>
  </si>
  <si>
    <t>Cifras expresadas en  pesos</t>
  </si>
  <si>
    <t>Del 1 de enero al 31  de Diciembre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</si>
  <si>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</si>
  <si>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</si>
  <si>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</si>
  <si>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</si>
  <si>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</si>
  <si>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</si>
  <si>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</si>
  <si>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</si>
  <si>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</si>
  <si>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</si>
  <si>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</si>
  <si>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</si>
  <si>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</si>
  <si>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</si>
  <si>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</si>
  <si>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</si>
  <si>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</si>
  <si>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</si>
  <si>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</si>
  <si>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</si>
  <si>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</si>
  <si>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</si>
  <si>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</si>
  <si>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</si>
  <si>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</si>
  <si>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</si>
  <si>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</si>
  <si>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</si>
  <si>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</si>
  <si>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</si>
  <si>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</si>
  <si>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</si>
  <si>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LAE. MANUEL ZERMEÑO CHAVEZ</t>
  </si>
  <si>
    <t>L.A.E. NORA AIDEE RANGEL BECERRA</t>
  </si>
  <si>
    <t>PRESIDENTE MUNICIPAL</t>
  </si>
  <si>
    <t>TESORERO MUNICIPAL</t>
  </si>
  <si>
    <t xml:space="preserve">ENCARGADA DE DESPACHO DE </t>
  </si>
  <si>
    <t>RECAUDACION DE RENTAS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</si>
</sst>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4" fontId="8" fillId="2" borderId="11" xfId="3" applyFont="1" applyFill="1" applyBorder="1" applyAlignment="1">
      <alignment vertical="center" wrapText="1"/>
    </xf>
    <xf numFmtId="44" fontId="9" fillId="2" borderId="11" xfId="3" applyFont="1" applyFill="1" applyBorder="1" applyAlignment="1">
      <alignment vertical="center" wrapText="1"/>
    </xf>
    <xf numFmtId="0" fontId="10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4" fontId="6" fillId="0" borderId="8" xfId="3" applyFont="1" applyFill="1" applyBorder="1" applyAlignment="1">
      <alignment horizontal="center"/>
    </xf>
    <xf numFmtId="44" fontId="6" fillId="0" borderId="12" xfId="3" applyFont="1" applyFill="1" applyBorder="1" applyAlignment="1">
      <alignment horizontal="center"/>
    </xf>
    <xf numFmtId="0" fontId="2" fillId="0" borderId="0" xfId="1" applyFont="1" applyFill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/>
    </xf>
    <xf numFmtId="44" fontId="12" fillId="0" borderId="11" xfId="3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top" wrapText="1"/>
    </xf>
    <xf numFmtId="44" fontId="14" fillId="0" borderId="2" xfId="3" applyFont="1" applyFill="1" applyBorder="1" applyAlignment="1">
      <alignment vertical="top" wrapText="1"/>
    </xf>
    <xf numFmtId="0" fontId="5" fillId="2" borderId="1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12" fillId="2" borderId="11" xfId="3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7" fillId="2" borderId="5" xfId="1" applyFont="1" applyFill="1" applyBorder="1" applyAlignment="1">
      <alignment vertical="center" wrapText="1"/>
    </xf>
    <xf numFmtId="44" fontId="6" fillId="2" borderId="11" xfId="3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1" fillId="2" borderId="11" xfId="3" applyFont="1" applyFill="1" applyBorder="1" applyAlignment="1">
      <alignment horizontal="center"/>
    </xf>
    <xf numFmtId="0" fontId="3" fillId="2" borderId="0" xfId="1" applyFont="1" applyFill="1"/>
    <xf numFmtId="0" fontId="3" fillId="0" borderId="0" xfId="1" applyFont="1"/>
    <xf numFmtId="0" fontId="5" fillId="2" borderId="0" xfId="2" applyFont="1" applyFill="1" applyBorder="1" applyAlignment="1">
      <alignment horizontal="center" vertical="center"/>
    </xf>
    <xf numFmtId="44" fontId="8" fillId="0" borderId="11" xfId="3" applyFont="1" applyFill="1" applyBorder="1" applyAlignment="1">
      <alignment vertical="center" wrapText="1"/>
    </xf>
    <xf numFmtId="0" fontId="11" fillId="2" borderId="15" xfId="2" applyFont="1" applyFill="1" applyBorder="1" applyAlignment="1">
      <alignment horizontal="left" wrapText="1" indent="1"/>
    </xf>
    <xf numFmtId="44" fontId="11" fillId="0" borderId="10" xfId="3" applyFont="1" applyFill="1" applyBorder="1" applyAlignment="1"/>
    <xf numFmtId="44" fontId="13" fillId="0" borderId="2" xfId="3" applyFont="1" applyFill="1" applyBorder="1" applyAlignment="1">
      <alignment vertical="top" wrapText="1"/>
    </xf>
    <xf numFmtId="44" fontId="10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16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left" vertical="top" wrapText="1"/>
    </xf>
    <xf numFmtId="44" fontId="15" fillId="0" borderId="13" xfId="3" applyFont="1" applyFill="1" applyBorder="1" applyAlignment="1">
      <alignment horizontal="center" vertical="top" wrapText="1"/>
    </xf>
    <xf numFmtId="44" fontId="15" fillId="0" borderId="15" xfId="3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left" vertical="center" wrapText="1"/>
    </xf>
    <xf numFmtId="44" fontId="12" fillId="0" borderId="10" xfId="3" applyFont="1" applyFill="1" applyBorder="1" applyAlignment="1">
      <alignment horizontal="right" vertical="center" wrapText="1"/>
    </xf>
    <xf numFmtId="44" fontId="12" fillId="0" borderId="12" xfId="3" applyFont="1" applyFill="1" applyBorder="1" applyAlignment="1">
      <alignment horizontal="right" vertical="center" wrapText="1"/>
    </xf>
    <xf numFmtId="44" fontId="14" fillId="0" borderId="13" xfId="3" applyFont="1" applyFill="1" applyBorder="1" applyAlignment="1">
      <alignment horizontal="center" vertical="top" wrapText="1"/>
    </xf>
    <xf numFmtId="44" fontId="14" fillId="0" borderId="15" xfId="3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>
        <row r="10">
          <cell r="C10">
            <v>181569103</v>
          </cell>
        </row>
        <row r="21">
          <cell r="C21">
            <v>2781000</v>
          </cell>
        </row>
        <row r="27">
          <cell r="C27">
            <v>1802500</v>
          </cell>
        </row>
        <row r="31">
          <cell r="C31">
            <v>50994354</v>
          </cell>
        </row>
        <row r="39">
          <cell r="C39">
            <v>9525656</v>
          </cell>
        </row>
        <row r="44">
          <cell r="C44">
            <v>9335097</v>
          </cell>
        </row>
        <row r="50">
          <cell r="C50">
            <v>0</v>
          </cell>
        </row>
        <row r="60">
          <cell r="C60">
            <v>310301349.04000002</v>
          </cell>
        </row>
        <row r="66">
          <cell r="C66">
            <v>0</v>
          </cell>
        </row>
      </sheetData>
      <sheetData sheetId="1"/>
      <sheetData sheetId="2"/>
      <sheetData sheetId="3"/>
      <sheetData sheetId="4">
        <row r="33">
          <cell r="J33">
            <v>0</v>
          </cell>
          <cell r="P33">
            <v>0</v>
          </cell>
          <cell r="Z33">
            <v>4000000</v>
          </cell>
          <cell r="AH33">
            <v>0</v>
          </cell>
        </row>
        <row r="37">
          <cell r="J37">
            <v>0</v>
          </cell>
          <cell r="P37">
            <v>0</v>
          </cell>
          <cell r="Z37">
            <v>0</v>
          </cell>
          <cell r="AH37">
            <v>0</v>
          </cell>
        </row>
        <row r="45">
          <cell r="J45">
            <v>0</v>
          </cell>
          <cell r="P45">
            <v>0</v>
          </cell>
          <cell r="Z45">
            <v>0</v>
          </cell>
          <cell r="AH45">
            <v>0</v>
          </cell>
        </row>
        <row r="181">
          <cell r="J181">
            <v>0</v>
          </cell>
          <cell r="P181">
            <v>0</v>
          </cell>
          <cell r="Z181">
            <v>0</v>
          </cell>
          <cell r="AH181">
            <v>0</v>
          </cell>
        </row>
        <row r="193">
          <cell r="J193">
            <v>0</v>
          </cell>
          <cell r="P193">
            <v>0</v>
          </cell>
          <cell r="Z193">
            <v>0</v>
          </cell>
          <cell r="AH193">
            <v>0</v>
          </cell>
        </row>
        <row r="244">
          <cell r="J244">
            <v>309300</v>
          </cell>
          <cell r="P244">
            <v>0</v>
          </cell>
          <cell r="Z244">
            <v>2389110</v>
          </cell>
          <cell r="AH244">
            <v>481875</v>
          </cell>
        </row>
        <row r="290">
          <cell r="J290">
            <v>13139354.660000004</v>
          </cell>
          <cell r="P290">
            <v>22202969</v>
          </cell>
          <cell r="Z290">
            <v>5143464</v>
          </cell>
          <cell r="AH290">
            <v>4479663.09</v>
          </cell>
        </row>
      </sheetData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3">
          <cell r="CQ33">
            <v>194792508.96000001</v>
          </cell>
        </row>
        <row r="37">
          <cell r="CQ37">
            <v>3290507.2600000002</v>
          </cell>
        </row>
        <row r="45">
          <cell r="CQ45">
            <v>1530474.97</v>
          </cell>
        </row>
        <row r="181">
          <cell r="CQ181">
            <v>49094487.379999995</v>
          </cell>
        </row>
        <row r="193">
          <cell r="CQ193">
            <v>8757634.0999999996</v>
          </cell>
        </row>
        <row r="244">
          <cell r="CQ244">
            <v>15366987.779999999</v>
          </cell>
        </row>
        <row r="291">
          <cell r="CQ291">
            <v>359302302.03000003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D66" sqref="D66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s="1" customFormat="1" ht="57.75" customHeight="1" x14ac:dyDescent="0.2"/>
    <row r="2" spans="1:10" x14ac:dyDescent="0.2">
      <c r="B2" s="68"/>
      <c r="C2" s="69"/>
      <c r="D2" s="69"/>
      <c r="E2" s="69"/>
      <c r="F2" s="69"/>
      <c r="G2" s="69"/>
      <c r="H2" s="69"/>
      <c r="I2" s="69"/>
      <c r="J2" s="70"/>
    </row>
    <row r="3" spans="1:10" ht="12" x14ac:dyDescent="0.2">
      <c r="B3" s="71" t="s">
        <v>0</v>
      </c>
      <c r="C3" s="72"/>
      <c r="D3" s="72"/>
      <c r="E3" s="72"/>
      <c r="F3" s="72"/>
      <c r="G3" s="72"/>
      <c r="H3" s="72"/>
      <c r="I3" s="72"/>
      <c r="J3" s="73"/>
    </row>
    <row r="4" spans="1:10" ht="12" x14ac:dyDescent="0.2">
      <c r="B4" s="71" t="s">
        <v>1</v>
      </c>
      <c r="C4" s="72"/>
      <c r="D4" s="72"/>
      <c r="E4" s="72"/>
      <c r="F4" s="72"/>
      <c r="G4" s="72"/>
      <c r="H4" s="72"/>
      <c r="I4" s="72"/>
      <c r="J4" s="73"/>
    </row>
    <row r="5" spans="1:10" ht="12.75" customHeight="1" x14ac:dyDescent="0.2">
      <c r="B5" s="71" t="s">
        <v>2</v>
      </c>
      <c r="C5" s="72"/>
      <c r="D5" s="72"/>
      <c r="E5" s="72"/>
      <c r="F5" s="72"/>
      <c r="G5" s="72"/>
      <c r="H5" s="72"/>
      <c r="I5" s="72"/>
      <c r="J5" s="73"/>
    </row>
    <row r="6" spans="1:10" ht="12" x14ac:dyDescent="0.2">
      <c r="B6" s="74" t="s">
        <v>3</v>
      </c>
      <c r="C6" s="75"/>
      <c r="D6" s="75"/>
      <c r="E6" s="75"/>
      <c r="F6" s="75"/>
      <c r="G6" s="75"/>
      <c r="H6" s="75"/>
      <c r="I6" s="75"/>
      <c r="J6" s="76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3.5" customHeight="1" x14ac:dyDescent="0.2">
      <c r="A8" s="5"/>
      <c r="B8" s="56" t="s">
        <v>4</v>
      </c>
      <c r="C8" s="56"/>
      <c r="D8" s="56"/>
      <c r="E8" s="56" t="s">
        <v>5</v>
      </c>
      <c r="F8" s="56"/>
      <c r="G8" s="56"/>
      <c r="H8" s="56"/>
      <c r="I8" s="56"/>
      <c r="J8" s="57" t="s">
        <v>6</v>
      </c>
    </row>
    <row r="9" spans="1:10" ht="24" x14ac:dyDescent="0.2">
      <c r="A9" s="3"/>
      <c r="B9" s="56"/>
      <c r="C9" s="56"/>
      <c r="D9" s="56"/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57"/>
    </row>
    <row r="10" spans="1:10" ht="12" customHeight="1" x14ac:dyDescent="0.2">
      <c r="A10" s="3"/>
      <c r="B10" s="56"/>
      <c r="C10" s="56"/>
      <c r="D10" s="56"/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</row>
    <row r="11" spans="1:10" ht="12" customHeight="1" x14ac:dyDescent="0.2">
      <c r="A11" s="8"/>
      <c r="B11" s="9"/>
      <c r="C11" s="10"/>
      <c r="D11" s="11"/>
      <c r="E11" s="12"/>
      <c r="F11" s="13"/>
      <c r="G11" s="13"/>
      <c r="H11" s="13"/>
      <c r="I11" s="13"/>
      <c r="J11" s="13"/>
    </row>
    <row r="12" spans="1:10" ht="12" customHeight="1" x14ac:dyDescent="0.2">
      <c r="A12" s="8"/>
      <c r="B12" s="63" t="s">
        <v>18</v>
      </c>
      <c r="C12" s="58"/>
      <c r="D12" s="59"/>
      <c r="E12" s="14">
        <f>+'[1]INGRESOS 2020 POR RUBRO'!C10</f>
        <v>181569103</v>
      </c>
      <c r="F12" s="14">
        <f>+'[1]SABANA DE TRANSFERENCIAS'!J33+'[1]SABANA DE TRANSFERENCIAS'!P33+'[1]SABANA DE TRANSFERENCIAS'!Z33+'[1]SABANA DE TRANSFERENCIAS'!AH33</f>
        <v>4000000</v>
      </c>
      <c r="G12" s="14">
        <f t="shared" ref="G12:G17" si="0">+E12+F12</f>
        <v>185569103</v>
      </c>
      <c r="H12" s="14">
        <f>+'[1]INGRESOS DEVENGADOS MENSUAL '!CQ33</f>
        <v>194792508.96000001</v>
      </c>
      <c r="I12" s="15">
        <f>H12</f>
        <v>194792508.96000001</v>
      </c>
      <c r="J12" s="14">
        <f t="shared" ref="J12:J17" si="1">+I12-E12</f>
        <v>13223405.960000008</v>
      </c>
    </row>
    <row r="13" spans="1:10" ht="12" customHeight="1" x14ac:dyDescent="0.2">
      <c r="A13" s="8"/>
      <c r="B13" s="63" t="s">
        <v>19</v>
      </c>
      <c r="C13" s="58"/>
      <c r="D13" s="59"/>
      <c r="E13" s="14">
        <f>+'[1]INGRESOS 2020 POR RUBRO'!C21</f>
        <v>2781000</v>
      </c>
      <c r="F13" s="14">
        <f>+'[1]SABANA DE TRANSFERENCIAS'!J37+'[1]SABANA DE TRANSFERENCIAS'!P37+'[1]SABANA DE TRANSFERENCIAS'!Z37+'[1]SABANA DE TRANSFERENCIAS'!AH37</f>
        <v>0</v>
      </c>
      <c r="G13" s="14">
        <f t="shared" si="0"/>
        <v>2781000</v>
      </c>
      <c r="H13" s="14">
        <f>+'[1]INGRESOS DEVENGADOS MENSUAL '!CQ37</f>
        <v>3290507.2600000002</v>
      </c>
      <c r="I13" s="15">
        <f t="shared" ref="I13:I19" si="2">H13</f>
        <v>3290507.2600000002</v>
      </c>
      <c r="J13" s="14">
        <f t="shared" si="1"/>
        <v>509507.26000000024</v>
      </c>
    </row>
    <row r="14" spans="1:10" ht="12" customHeight="1" x14ac:dyDescent="0.2">
      <c r="A14" s="8"/>
      <c r="B14" s="63" t="s">
        <v>20</v>
      </c>
      <c r="C14" s="58"/>
      <c r="D14" s="59"/>
      <c r="E14" s="14">
        <f>+'[1]INGRESOS 2020 POR RUBRO'!C27</f>
        <v>1802500</v>
      </c>
      <c r="F14" s="14">
        <f>+'[1]SABANA DE TRANSFERENCIAS'!J45+'[1]SABANA DE TRANSFERENCIAS'!P45+'[1]SABANA DE TRANSFERENCIAS'!Z45+'[1]SABANA DE TRANSFERENCIAS'!AH45</f>
        <v>0</v>
      </c>
      <c r="G14" s="14">
        <f t="shared" si="0"/>
        <v>1802500</v>
      </c>
      <c r="H14" s="14">
        <f>+'[1]INGRESOS DEVENGADOS MENSUAL '!CQ45</f>
        <v>1530474.97</v>
      </c>
      <c r="I14" s="15">
        <f t="shared" si="2"/>
        <v>1530474.97</v>
      </c>
      <c r="J14" s="14">
        <f t="shared" si="1"/>
        <v>-272025.03000000003</v>
      </c>
    </row>
    <row r="15" spans="1:10" ht="12" customHeight="1" x14ac:dyDescent="0.2">
      <c r="A15" s="8"/>
      <c r="B15" s="63" t="s">
        <v>21</v>
      </c>
      <c r="C15" s="58"/>
      <c r="D15" s="59"/>
      <c r="E15" s="14">
        <f>+'[1]INGRESOS 2020 POR RUBRO'!C31</f>
        <v>50994354</v>
      </c>
      <c r="F15" s="14">
        <f>+'[1]SABANA DE TRANSFERENCIAS'!J181+'[1]SABANA DE TRANSFERENCIAS'!P181+'[1]SABANA DE TRANSFERENCIAS'!Z181+'[1]SABANA DE TRANSFERENCIAS'!AH181</f>
        <v>0</v>
      </c>
      <c r="G15" s="14">
        <f t="shared" si="0"/>
        <v>50994354</v>
      </c>
      <c r="H15" s="14">
        <f>+'[1]INGRESOS DEVENGADOS MENSUAL '!CQ181</f>
        <v>49094487.379999995</v>
      </c>
      <c r="I15" s="14">
        <f t="shared" si="2"/>
        <v>49094487.379999995</v>
      </c>
      <c r="J15" s="14">
        <f t="shared" si="1"/>
        <v>-1899866.6200000048</v>
      </c>
    </row>
    <row r="16" spans="1:10" ht="12" customHeight="1" x14ac:dyDescent="0.2">
      <c r="A16" s="8"/>
      <c r="B16" s="63" t="s">
        <v>22</v>
      </c>
      <c r="C16" s="58"/>
      <c r="D16" s="59"/>
      <c r="E16" s="14">
        <f>+'[1]INGRESOS 2020 POR RUBRO'!C39</f>
        <v>9525656</v>
      </c>
      <c r="F16" s="14">
        <f>+'[1]SABANA DE TRANSFERENCIAS'!J193+'[1]SABANA DE TRANSFERENCIAS'!P193+'[1]SABANA DE TRANSFERENCIAS'!Z193+'[1]SABANA DE TRANSFERENCIAS'!AH193</f>
        <v>0</v>
      </c>
      <c r="G16" s="14">
        <f t="shared" si="0"/>
        <v>9525656</v>
      </c>
      <c r="H16" s="14">
        <f>+'[1]INGRESOS DEVENGADOS MENSUAL '!CQ193</f>
        <v>8757634.0999999996</v>
      </c>
      <c r="I16" s="14">
        <f t="shared" si="2"/>
        <v>8757634.0999999996</v>
      </c>
      <c r="J16" s="14">
        <f t="shared" si="1"/>
        <v>-768021.90000000037</v>
      </c>
    </row>
    <row r="17" spans="1:11" ht="12" customHeight="1" x14ac:dyDescent="0.2">
      <c r="A17" s="8"/>
      <c r="B17" s="63" t="s">
        <v>23</v>
      </c>
      <c r="C17" s="58"/>
      <c r="D17" s="59"/>
      <c r="E17" s="14">
        <f>+'[1]INGRESOS 2020 POR RUBRO'!C44</f>
        <v>9335097</v>
      </c>
      <c r="F17" s="14">
        <f>+'[1]SABANA DE TRANSFERENCIAS'!J244+'[1]SABANA DE TRANSFERENCIAS'!P244+'[1]SABANA DE TRANSFERENCIAS'!Z244+'[1]SABANA DE TRANSFERENCIAS'!AH244</f>
        <v>3180285</v>
      </c>
      <c r="G17" s="14">
        <f t="shared" si="0"/>
        <v>12515382</v>
      </c>
      <c r="H17" s="14">
        <f>+'[1]INGRESOS DEVENGADOS MENSUAL '!CQ244</f>
        <v>15366987.779999999</v>
      </c>
      <c r="I17" s="14">
        <f t="shared" si="2"/>
        <v>15366987.779999999</v>
      </c>
      <c r="J17" s="14">
        <f t="shared" si="1"/>
        <v>6031890.7799999993</v>
      </c>
    </row>
    <row r="18" spans="1:11" ht="12" customHeight="1" x14ac:dyDescent="0.2">
      <c r="A18" s="8"/>
      <c r="B18" s="63" t="s">
        <v>24</v>
      </c>
      <c r="C18" s="58"/>
      <c r="D18" s="59"/>
      <c r="E18" s="14">
        <f>+'[1]INGRESOS 2020 POR RUBRO'!C50</f>
        <v>0</v>
      </c>
      <c r="F18" s="14">
        <f>SUM('[1]TRANSF POR RUBRO MEN'!C45:E45)</f>
        <v>0</v>
      </c>
      <c r="G18" s="14"/>
      <c r="H18" s="14"/>
      <c r="I18" s="14">
        <f t="shared" si="2"/>
        <v>0</v>
      </c>
      <c r="J18" s="14"/>
    </row>
    <row r="19" spans="1:11" ht="12" customHeight="1" x14ac:dyDescent="0.2">
      <c r="A19" s="8"/>
      <c r="B19" s="63" t="s">
        <v>25</v>
      </c>
      <c r="C19" s="58"/>
      <c r="D19" s="59"/>
      <c r="E19" s="14">
        <f>+'[1]INGRESOS 2020 POR RUBRO'!C60+'[1]INGRESOS 2020 POR RUBRO'!C66</f>
        <v>310301349.04000002</v>
      </c>
      <c r="F19" s="14">
        <f>+'[1]SABANA DE TRANSFERENCIAS'!J290+'[1]SABANA DE TRANSFERENCIAS'!P290+'[1]SABANA DE TRANSFERENCIAS'!Z290+'[1]SABANA DE TRANSFERENCIAS'!AH290</f>
        <v>44965450.75</v>
      </c>
      <c r="G19" s="14">
        <f>+E19+F19</f>
        <v>355266799.79000002</v>
      </c>
      <c r="H19" s="14">
        <f>+'[1]INGRESOS DEVENGADOS MENSUAL '!CQ291</f>
        <v>359302302.03000003</v>
      </c>
      <c r="I19" s="14">
        <f t="shared" si="2"/>
        <v>359302302.03000003</v>
      </c>
      <c r="J19" s="14">
        <f>+I19-E19</f>
        <v>49000952.99000001</v>
      </c>
    </row>
    <row r="20" spans="1:11" ht="12" customHeight="1" x14ac:dyDescent="0.2">
      <c r="A20" s="16"/>
      <c r="B20" s="63" t="s">
        <v>26</v>
      </c>
      <c r="C20" s="58"/>
      <c r="D20" s="59"/>
      <c r="E20" s="14"/>
      <c r="F20" s="14"/>
      <c r="G20" s="14"/>
      <c r="H20" s="14"/>
      <c r="I20" s="14"/>
      <c r="J20" s="14">
        <f t="shared" ref="J20:J21" si="3">+I20-E20</f>
        <v>0</v>
      </c>
    </row>
    <row r="21" spans="1:11" ht="12" customHeight="1" x14ac:dyDescent="0.2">
      <c r="A21" s="8"/>
      <c r="B21" s="63" t="s">
        <v>27</v>
      </c>
      <c r="C21" s="58"/>
      <c r="D21" s="59"/>
      <c r="E21" s="14"/>
      <c r="F21" s="14"/>
      <c r="G21" s="14"/>
      <c r="H21" s="14"/>
      <c r="I21" s="14"/>
      <c r="J21" s="14">
        <f t="shared" si="3"/>
        <v>0</v>
      </c>
    </row>
    <row r="22" spans="1:11" ht="12" customHeight="1" x14ac:dyDescent="0.2">
      <c r="A22" s="8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ht="12" customHeight="1" x14ac:dyDescent="0.2">
      <c r="A23" s="3"/>
      <c r="B23" s="23"/>
      <c r="C23" s="24"/>
      <c r="D23" s="25" t="s">
        <v>28</v>
      </c>
      <c r="E23" s="26">
        <f>SUM(E12:E22)</f>
        <v>566309059.03999996</v>
      </c>
      <c r="F23" s="26">
        <f>SUM(F12:F22)</f>
        <v>52145735.75</v>
      </c>
      <c r="G23" s="26">
        <f>SUM(G12:G22)</f>
        <v>618454794.78999996</v>
      </c>
      <c r="H23" s="26">
        <f>SUM(H12:H22)</f>
        <v>632134902.48000002</v>
      </c>
      <c r="I23" s="26">
        <f>SUM(I12:I22)</f>
        <v>632134902.48000002</v>
      </c>
      <c r="J23" s="64">
        <f>SUM(J11:J22)</f>
        <v>65825843.440000013</v>
      </c>
      <c r="K23" s="22"/>
    </row>
    <row r="24" spans="1:11" ht="12" customHeight="1" x14ac:dyDescent="0.2">
      <c r="A24" s="8"/>
      <c r="B24" s="27"/>
      <c r="C24" s="27"/>
      <c r="D24" s="27"/>
      <c r="E24" s="28"/>
      <c r="F24" s="28"/>
      <c r="G24" s="28"/>
      <c r="H24" s="66" t="s">
        <v>29</v>
      </c>
      <c r="I24" s="67"/>
      <c r="J24" s="65"/>
      <c r="K24" s="22"/>
    </row>
    <row r="25" spans="1:11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1" ht="12.75" customHeight="1" x14ac:dyDescent="0.2">
      <c r="A26" s="3"/>
      <c r="B26" s="57" t="s">
        <v>30</v>
      </c>
      <c r="C26" s="57"/>
      <c r="D26" s="57"/>
      <c r="E26" s="56" t="s">
        <v>5</v>
      </c>
      <c r="F26" s="56"/>
      <c r="G26" s="56"/>
      <c r="H26" s="56"/>
      <c r="I26" s="56"/>
      <c r="J26" s="57" t="s">
        <v>6</v>
      </c>
    </row>
    <row r="27" spans="1:11" ht="24" x14ac:dyDescent="0.2">
      <c r="A27" s="3"/>
      <c r="B27" s="57"/>
      <c r="C27" s="57"/>
      <c r="D27" s="57"/>
      <c r="E27" s="6" t="s">
        <v>7</v>
      </c>
      <c r="F27" s="7" t="s">
        <v>8</v>
      </c>
      <c r="G27" s="6" t="s">
        <v>9</v>
      </c>
      <c r="H27" s="6" t="s">
        <v>10</v>
      </c>
      <c r="I27" s="6" t="s">
        <v>11</v>
      </c>
      <c r="J27" s="57"/>
    </row>
    <row r="28" spans="1:11" ht="12" customHeight="1" x14ac:dyDescent="0.2">
      <c r="A28" s="3"/>
      <c r="B28" s="57"/>
      <c r="C28" s="57"/>
      <c r="D28" s="57"/>
      <c r="E28" s="6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</row>
    <row r="29" spans="1:11" ht="12" customHeight="1" x14ac:dyDescent="0.2">
      <c r="A29" s="8"/>
      <c r="B29" s="9"/>
      <c r="C29" s="10"/>
      <c r="D29" s="11"/>
      <c r="E29" s="29"/>
      <c r="F29" s="29"/>
      <c r="G29" s="29"/>
      <c r="H29" s="29"/>
      <c r="I29" s="29"/>
      <c r="J29" s="29"/>
    </row>
    <row r="30" spans="1:11" ht="12" customHeight="1" x14ac:dyDescent="0.2">
      <c r="A30" s="8"/>
      <c r="B30" s="30" t="s">
        <v>31</v>
      </c>
      <c r="C30" s="31"/>
      <c r="D30" s="32"/>
      <c r="E30" s="33">
        <f t="shared" ref="E30:J30" si="4">SUM(E31:E38)</f>
        <v>566309059.03999996</v>
      </c>
      <c r="F30" s="33">
        <f t="shared" si="4"/>
        <v>52145735.75</v>
      </c>
      <c r="G30" s="33">
        <f t="shared" si="4"/>
        <v>618454794.78999996</v>
      </c>
      <c r="H30" s="33">
        <f t="shared" si="4"/>
        <v>632134902.48000002</v>
      </c>
      <c r="I30" s="33">
        <f t="shared" si="4"/>
        <v>632134902.48000002</v>
      </c>
      <c r="J30" s="33">
        <f t="shared" si="4"/>
        <v>65825843.440000013</v>
      </c>
    </row>
    <row r="31" spans="1:11" ht="12" customHeight="1" x14ac:dyDescent="0.2">
      <c r="A31" s="8"/>
      <c r="B31" s="34"/>
      <c r="C31" s="58" t="s">
        <v>18</v>
      </c>
      <c r="D31" s="59"/>
      <c r="E31" s="14">
        <f t="shared" ref="E31:F36" si="5">+E12</f>
        <v>181569103</v>
      </c>
      <c r="F31" s="14">
        <f t="shared" si="5"/>
        <v>4000000</v>
      </c>
      <c r="G31" s="14">
        <f>+E31+F31</f>
        <v>185569103</v>
      </c>
      <c r="H31" s="14">
        <f t="shared" ref="H31:H36" si="6">+H12</f>
        <v>194792508.96000001</v>
      </c>
      <c r="I31" s="14">
        <f t="shared" ref="I31:I38" si="7">H31</f>
        <v>194792508.96000001</v>
      </c>
      <c r="J31" s="14">
        <f t="shared" ref="J31:J47" si="8">+I31-E31</f>
        <v>13223405.960000008</v>
      </c>
    </row>
    <row r="32" spans="1:11" ht="12" customHeight="1" x14ac:dyDescent="0.2">
      <c r="A32" s="8"/>
      <c r="B32" s="34"/>
      <c r="C32" s="58" t="s">
        <v>19</v>
      </c>
      <c r="D32" s="59"/>
      <c r="E32" s="14">
        <f t="shared" si="5"/>
        <v>2781000</v>
      </c>
      <c r="F32" s="14">
        <f t="shared" si="5"/>
        <v>0</v>
      </c>
      <c r="G32" s="14">
        <f t="shared" ref="G32:G44" si="9">+E32+F32</f>
        <v>2781000</v>
      </c>
      <c r="H32" s="14">
        <f t="shared" si="6"/>
        <v>3290507.2600000002</v>
      </c>
      <c r="I32" s="14">
        <f t="shared" si="7"/>
        <v>3290507.2600000002</v>
      </c>
      <c r="J32" s="14">
        <f t="shared" si="8"/>
        <v>509507.26000000024</v>
      </c>
    </row>
    <row r="33" spans="1:11" ht="12" customHeight="1" x14ac:dyDescent="0.2">
      <c r="A33" s="8"/>
      <c r="B33" s="34"/>
      <c r="C33" s="58" t="s">
        <v>20</v>
      </c>
      <c r="D33" s="59"/>
      <c r="E33" s="14">
        <f t="shared" si="5"/>
        <v>1802500</v>
      </c>
      <c r="F33" s="14">
        <f t="shared" si="5"/>
        <v>0</v>
      </c>
      <c r="G33" s="14">
        <f t="shared" si="9"/>
        <v>1802500</v>
      </c>
      <c r="H33" s="14">
        <f t="shared" si="6"/>
        <v>1530474.97</v>
      </c>
      <c r="I33" s="14">
        <f t="shared" si="7"/>
        <v>1530474.97</v>
      </c>
      <c r="J33" s="14">
        <f t="shared" si="8"/>
        <v>-272025.03000000003</v>
      </c>
    </row>
    <row r="34" spans="1:11" ht="12" customHeight="1" x14ac:dyDescent="0.2">
      <c r="A34" s="8"/>
      <c r="B34" s="34"/>
      <c r="C34" s="58" t="s">
        <v>21</v>
      </c>
      <c r="D34" s="59"/>
      <c r="E34" s="14">
        <f t="shared" si="5"/>
        <v>50994354</v>
      </c>
      <c r="F34" s="14">
        <f>+F15</f>
        <v>0</v>
      </c>
      <c r="G34" s="14">
        <f t="shared" si="9"/>
        <v>50994354</v>
      </c>
      <c r="H34" s="14">
        <f t="shared" si="6"/>
        <v>49094487.379999995</v>
      </c>
      <c r="I34" s="14">
        <f t="shared" si="7"/>
        <v>49094487.379999995</v>
      </c>
      <c r="J34" s="14">
        <f t="shared" si="8"/>
        <v>-1899866.6200000048</v>
      </c>
    </row>
    <row r="35" spans="1:11" ht="12" customHeight="1" x14ac:dyDescent="0.2">
      <c r="A35" s="8"/>
      <c r="B35" s="34"/>
      <c r="C35" s="58" t="s">
        <v>22</v>
      </c>
      <c r="D35" s="59"/>
      <c r="E35" s="14">
        <f t="shared" si="5"/>
        <v>9525656</v>
      </c>
      <c r="F35" s="14">
        <f>+F16</f>
        <v>0</v>
      </c>
      <c r="G35" s="14">
        <f t="shared" si="9"/>
        <v>9525656</v>
      </c>
      <c r="H35" s="14">
        <f t="shared" si="6"/>
        <v>8757634.0999999996</v>
      </c>
      <c r="I35" s="14">
        <f t="shared" si="7"/>
        <v>8757634.0999999996</v>
      </c>
      <c r="J35" s="14">
        <f t="shared" si="8"/>
        <v>-768021.90000000037</v>
      </c>
    </row>
    <row r="36" spans="1:11" ht="12" customHeight="1" x14ac:dyDescent="0.2">
      <c r="A36" s="8"/>
      <c r="B36" s="34"/>
      <c r="C36" s="58" t="s">
        <v>23</v>
      </c>
      <c r="D36" s="59"/>
      <c r="E36" s="14">
        <f t="shared" si="5"/>
        <v>9335097</v>
      </c>
      <c r="F36" s="14">
        <f>+F17</f>
        <v>3180285</v>
      </c>
      <c r="G36" s="14">
        <f t="shared" si="9"/>
        <v>12515382</v>
      </c>
      <c r="H36" s="14">
        <f t="shared" si="6"/>
        <v>15366987.779999999</v>
      </c>
      <c r="I36" s="14">
        <f t="shared" si="7"/>
        <v>15366987.779999999</v>
      </c>
      <c r="J36" s="14">
        <f t="shared" si="8"/>
        <v>6031890.7799999993</v>
      </c>
    </row>
    <row r="37" spans="1:11" ht="12" customHeight="1" x14ac:dyDescent="0.2">
      <c r="A37" s="8"/>
      <c r="B37" s="34"/>
      <c r="C37" s="58" t="s">
        <v>25</v>
      </c>
      <c r="D37" s="59"/>
      <c r="E37" s="14">
        <f>+E19</f>
        <v>310301349.04000002</v>
      </c>
      <c r="F37" s="14">
        <f>+F19</f>
        <v>44965450.75</v>
      </c>
      <c r="G37" s="14">
        <f t="shared" si="9"/>
        <v>355266799.79000002</v>
      </c>
      <c r="H37" s="14">
        <f>+H19</f>
        <v>359302302.03000003</v>
      </c>
      <c r="I37" s="14">
        <f t="shared" si="7"/>
        <v>359302302.03000003</v>
      </c>
      <c r="J37" s="14">
        <f t="shared" si="8"/>
        <v>49000952.99000001</v>
      </c>
    </row>
    <row r="38" spans="1:11" ht="12" customHeight="1" x14ac:dyDescent="0.2">
      <c r="A38" s="8"/>
      <c r="B38" s="34"/>
      <c r="C38" s="58" t="s">
        <v>26</v>
      </c>
      <c r="D38" s="59"/>
      <c r="E38" s="14"/>
      <c r="F38" s="14"/>
      <c r="G38" s="14">
        <f t="shared" si="9"/>
        <v>0</v>
      </c>
      <c r="H38" s="14">
        <v>0</v>
      </c>
      <c r="I38" s="14">
        <f t="shared" si="7"/>
        <v>0</v>
      </c>
      <c r="J38" s="14">
        <f t="shared" si="8"/>
        <v>0</v>
      </c>
    </row>
    <row r="39" spans="1:11" ht="14.25" customHeight="1" x14ac:dyDescent="0.2">
      <c r="A39" s="8"/>
      <c r="B39" s="34"/>
      <c r="C39" s="35"/>
      <c r="D39" s="36"/>
      <c r="E39" s="14"/>
      <c r="F39" s="14"/>
      <c r="G39" s="37"/>
      <c r="H39" s="14"/>
      <c r="I39" s="14"/>
      <c r="J39" s="37"/>
    </row>
    <row r="40" spans="1:11" ht="12" customHeight="1" x14ac:dyDescent="0.2">
      <c r="A40" s="8"/>
      <c r="B40" s="30" t="s">
        <v>32</v>
      </c>
      <c r="C40" s="31"/>
      <c r="D40" s="36"/>
      <c r="E40" s="33">
        <f>+E41+E43+E44</f>
        <v>0</v>
      </c>
      <c r="F40" s="33">
        <v>0</v>
      </c>
      <c r="G40" s="33">
        <f>+G41+G43+G44</f>
        <v>0</v>
      </c>
      <c r="H40" s="33">
        <f>+H41+H43+H44</f>
        <v>0</v>
      </c>
      <c r="I40" s="14">
        <f>+H40</f>
        <v>0</v>
      </c>
      <c r="J40" s="33">
        <f t="shared" si="8"/>
        <v>0</v>
      </c>
    </row>
    <row r="41" spans="1:11" ht="12" customHeight="1" x14ac:dyDescent="0.2">
      <c r="A41" s="8"/>
      <c r="B41" s="30"/>
      <c r="C41" s="58" t="s">
        <v>19</v>
      </c>
      <c r="D41" s="59"/>
      <c r="E41" s="14">
        <v>0</v>
      </c>
      <c r="F41" s="14">
        <f>F13</f>
        <v>0</v>
      </c>
      <c r="G41" s="14">
        <f t="shared" si="9"/>
        <v>0</v>
      </c>
      <c r="H41" s="14">
        <v>0</v>
      </c>
      <c r="I41" s="14">
        <f>+H41</f>
        <v>0</v>
      </c>
      <c r="J41" s="14">
        <f t="shared" si="8"/>
        <v>0</v>
      </c>
    </row>
    <row r="42" spans="1:11" ht="12" customHeight="1" x14ac:dyDescent="0.2">
      <c r="A42" s="8"/>
      <c r="B42" s="30"/>
      <c r="C42" s="58" t="s">
        <v>22</v>
      </c>
      <c r="D42" s="59"/>
      <c r="E42" s="14"/>
      <c r="F42" s="14"/>
      <c r="G42" s="14"/>
      <c r="H42" s="14"/>
      <c r="I42" s="14"/>
      <c r="J42" s="14"/>
    </row>
    <row r="43" spans="1:11" ht="12" customHeight="1" x14ac:dyDescent="0.2">
      <c r="A43" s="8"/>
      <c r="B43" s="34"/>
      <c r="C43" s="58" t="s">
        <v>24</v>
      </c>
      <c r="D43" s="59"/>
      <c r="E43" s="14">
        <v>0</v>
      </c>
      <c r="F43" s="14">
        <v>0</v>
      </c>
      <c r="G43" s="14">
        <f t="shared" si="9"/>
        <v>0</v>
      </c>
      <c r="H43" s="14">
        <f>+H18</f>
        <v>0</v>
      </c>
      <c r="I43" s="14">
        <f>+H43</f>
        <v>0</v>
      </c>
      <c r="J43" s="14">
        <f t="shared" si="8"/>
        <v>0</v>
      </c>
    </row>
    <row r="44" spans="1:11" ht="12" customHeight="1" x14ac:dyDescent="0.2">
      <c r="A44" s="8"/>
      <c r="B44" s="34"/>
      <c r="C44" s="58" t="s">
        <v>26</v>
      </c>
      <c r="D44" s="59"/>
      <c r="E44" s="14">
        <v>0</v>
      </c>
      <c r="F44" s="14">
        <v>0</v>
      </c>
      <c r="G44" s="14">
        <f t="shared" si="9"/>
        <v>0</v>
      </c>
      <c r="H44" s="14">
        <v>0</v>
      </c>
      <c r="I44" s="14">
        <f>+H44</f>
        <v>0</v>
      </c>
      <c r="J44" s="14">
        <f t="shared" si="8"/>
        <v>0</v>
      </c>
    </row>
    <row r="45" spans="1:11" s="43" customFormat="1" ht="12" customHeight="1" x14ac:dyDescent="0.2">
      <c r="A45" s="3"/>
      <c r="B45" s="38"/>
      <c r="C45" s="39"/>
      <c r="D45" s="40"/>
      <c r="E45" s="41"/>
      <c r="F45" s="41"/>
      <c r="G45" s="41"/>
      <c r="H45" s="41"/>
      <c r="I45" s="41"/>
      <c r="J45" s="41"/>
      <c r="K45" s="42"/>
    </row>
    <row r="46" spans="1:11" ht="12" customHeight="1" x14ac:dyDescent="0.2">
      <c r="A46" s="8"/>
      <c r="B46" s="30" t="s">
        <v>33</v>
      </c>
      <c r="C46" s="44"/>
      <c r="D46" s="36"/>
      <c r="E46" s="26">
        <v>0</v>
      </c>
      <c r="F46" s="26">
        <v>0</v>
      </c>
      <c r="G46" s="26">
        <f>+G47</f>
        <v>0</v>
      </c>
      <c r="H46" s="26">
        <v>0</v>
      </c>
      <c r="I46" s="26">
        <v>0</v>
      </c>
      <c r="J46" s="26">
        <f t="shared" si="8"/>
        <v>0</v>
      </c>
    </row>
    <row r="47" spans="1:11" ht="12" customHeight="1" x14ac:dyDescent="0.2">
      <c r="A47" s="8"/>
      <c r="B47" s="34"/>
      <c r="C47" s="58" t="s">
        <v>27</v>
      </c>
      <c r="D47" s="59"/>
      <c r="E47" s="45">
        <v>0</v>
      </c>
      <c r="F47" s="45">
        <v>0</v>
      </c>
      <c r="G47" s="45">
        <f>+E47+F47</f>
        <v>0</v>
      </c>
      <c r="H47" s="45">
        <v>0</v>
      </c>
      <c r="I47" s="45">
        <v>0</v>
      </c>
      <c r="J47" s="45">
        <f t="shared" si="8"/>
        <v>0</v>
      </c>
    </row>
    <row r="48" spans="1:11" ht="12" customHeight="1" x14ac:dyDescent="0.2">
      <c r="A48" s="8"/>
      <c r="B48" s="17"/>
      <c r="C48" s="18"/>
      <c r="D48" s="19"/>
      <c r="E48" s="21"/>
      <c r="F48" s="21"/>
      <c r="G48" s="21"/>
      <c r="H48" s="21"/>
      <c r="I48" s="21"/>
      <c r="J48" s="21"/>
    </row>
    <row r="49" spans="1:10" ht="12" customHeight="1" x14ac:dyDescent="0.2">
      <c r="A49" s="3"/>
      <c r="B49" s="23"/>
      <c r="C49" s="24"/>
      <c r="D49" s="46" t="s">
        <v>28</v>
      </c>
      <c r="E49" s="26">
        <f t="shared" ref="E49:J49" si="10">+E30+E40+E46</f>
        <v>566309059.03999996</v>
      </c>
      <c r="F49" s="26">
        <f t="shared" si="10"/>
        <v>52145735.75</v>
      </c>
      <c r="G49" s="26">
        <f t="shared" si="10"/>
        <v>618454794.78999996</v>
      </c>
      <c r="H49" s="26">
        <f t="shared" si="10"/>
        <v>632134902.48000002</v>
      </c>
      <c r="I49" s="26">
        <f t="shared" si="10"/>
        <v>632134902.48000002</v>
      </c>
      <c r="J49" s="47">
        <f t="shared" si="10"/>
        <v>65825843.440000013</v>
      </c>
    </row>
    <row r="50" spans="1:10" x14ac:dyDescent="0.2">
      <c r="A50" s="8"/>
      <c r="B50" s="27"/>
      <c r="C50" s="27"/>
      <c r="D50" s="27"/>
      <c r="E50" s="48"/>
      <c r="F50" s="48"/>
      <c r="G50" s="48"/>
      <c r="H50" s="61" t="s">
        <v>29</v>
      </c>
      <c r="I50" s="62"/>
      <c r="J50" s="49"/>
    </row>
    <row r="51" spans="1:10" x14ac:dyDescent="0.2">
      <c r="A51" s="8"/>
      <c r="B51" s="60"/>
      <c r="C51" s="60"/>
      <c r="D51" s="60"/>
      <c r="E51" s="60"/>
      <c r="F51" s="60"/>
      <c r="G51" s="60"/>
      <c r="H51" s="60"/>
      <c r="I51" s="60"/>
      <c r="J51" s="60"/>
    </row>
    <row r="52" spans="1:10" x14ac:dyDescent="0.2">
      <c r="B52" s="1" t="s">
        <v>34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B57" s="1"/>
      <c r="C57" s="1"/>
      <c r="D57" s="1"/>
      <c r="E57" s="1"/>
      <c r="F57" s="1"/>
      <c r="G57" s="1"/>
      <c r="H57" s="1"/>
      <c r="I57" s="1"/>
      <c r="J57" s="1"/>
    </row>
    <row r="60" spans="1:10" x14ac:dyDescent="0.2">
      <c r="D60" s="50"/>
      <c r="F60" s="51"/>
      <c r="G60" s="51"/>
      <c r="I60" s="51"/>
      <c r="J60" s="51"/>
    </row>
    <row r="61" spans="1:10" ht="12" x14ac:dyDescent="0.2">
      <c r="D61" s="52" t="s">
        <v>35</v>
      </c>
      <c r="E61" s="53"/>
      <c r="F61" s="54" t="s">
        <v>36</v>
      </c>
      <c r="G61" s="54"/>
      <c r="H61" s="53"/>
      <c r="I61" s="54" t="s">
        <v>37</v>
      </c>
      <c r="J61" s="54"/>
    </row>
    <row r="62" spans="1:10" s="1" customFormat="1" ht="12" x14ac:dyDescent="0.2">
      <c r="B62" s="2"/>
      <c r="C62" s="2"/>
      <c r="D62" s="52" t="s">
        <v>38</v>
      </c>
      <c r="E62" s="53"/>
      <c r="F62" s="54" t="s">
        <v>39</v>
      </c>
      <c r="G62" s="54"/>
      <c r="H62" s="53"/>
      <c r="I62" s="54" t="s">
        <v>40</v>
      </c>
      <c r="J62" s="54"/>
    </row>
    <row r="63" spans="1:10" x14ac:dyDescent="0.2">
      <c r="I63" s="55" t="s">
        <v>41</v>
      </c>
      <c r="J63" s="55"/>
    </row>
  </sheetData>
  <mergeCells count="43">
    <mergeCell ref="B8:D10"/>
    <mergeCell ref="E8:I8"/>
    <mergeCell ref="J8:J9"/>
    <mergeCell ref="B2:J2"/>
    <mergeCell ref="B3:J3"/>
    <mergeCell ref="B4:J4"/>
    <mergeCell ref="B5:J5"/>
    <mergeCell ref="B6:J6"/>
    <mergeCell ref="J23:J24"/>
    <mergeCell ref="H24:I24"/>
    <mergeCell ref="B12:D12"/>
    <mergeCell ref="B13:D13"/>
    <mergeCell ref="B14:D14"/>
    <mergeCell ref="B15:D15"/>
    <mergeCell ref="B16:D16"/>
    <mergeCell ref="B17:D17"/>
    <mergeCell ref="C33:D33"/>
    <mergeCell ref="B18:D18"/>
    <mergeCell ref="B19:D19"/>
    <mergeCell ref="B20:D20"/>
    <mergeCell ref="B21:D21"/>
    <mergeCell ref="B26:D28"/>
    <mergeCell ref="E26:I26"/>
    <mergeCell ref="J26:J27"/>
    <mergeCell ref="C31:D31"/>
    <mergeCell ref="C32:D32"/>
    <mergeCell ref="B51:J51"/>
    <mergeCell ref="C34:D34"/>
    <mergeCell ref="C35:D35"/>
    <mergeCell ref="C36:D36"/>
    <mergeCell ref="C37:D37"/>
    <mergeCell ref="C38:D38"/>
    <mergeCell ref="C41:D41"/>
    <mergeCell ref="C42:D42"/>
    <mergeCell ref="C43:D43"/>
    <mergeCell ref="C44:D44"/>
    <mergeCell ref="C47:D47"/>
    <mergeCell ref="H50:I50"/>
    <mergeCell ref="F61:G61"/>
    <mergeCell ref="I61:J61"/>
    <mergeCell ref="F62:G62"/>
    <mergeCell ref="I62:J62"/>
    <mergeCell ref="I63:J63"/>
  </mergeCells>
  <pageMargins left="0.39370078740157483" right="0.11811023622047245" top="2.1259842519685042" bottom="0.98425196850393704" header="0.31496062992125984" footer="0.31496062992125984"/>
  <pageSetup paperSize="9" scale="66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2021-04-27T00:43:30Z</cp:lastPrinted>
  <dcterms:created xsi:type="dcterms:W3CDTF">2021-04-17T20:05:24Z</dcterms:created>
  <dcterms:modified xsi:type="dcterms:W3CDTF">2021-04-27T00:43:42Z</dcterms:modified>
</cp:coreProperties>
</file>