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2do Trimestre\IV. Información Financiera Adicional LDF\"/>
    </mc:Choice>
  </mc:AlternateContent>
  <bookViews>
    <workbookView xWindow="0" yWindow="0" windowWidth="28800" windowHeight="12330"/>
  </bookViews>
  <sheets>
    <sheet name="EAI-LDF (2)" sheetId="1" r:id="rId1"/>
  </sheets>
  <externalReferences>
    <externalReference r:id="rId2"/>
  </externalReferences>
  <definedNames>
    <definedName name="_xlnm.Print_Area" localSheetId="0">'EAI-LDF (2)'!$B$2:$J$88</definedName>
    <definedName name="_xlnm.Print_Titles" localSheetId="0">'EAI-LDF (2)'!$1:$8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J69" i="1"/>
  <c r="I69" i="1"/>
  <c r="H69" i="1"/>
  <c r="G69" i="1"/>
  <c r="F69" i="1"/>
  <c r="E69" i="1"/>
  <c r="J61" i="1"/>
  <c r="I61" i="1"/>
  <c r="H61" i="1"/>
  <c r="G61" i="1"/>
  <c r="F61" i="1"/>
  <c r="E61" i="1"/>
  <c r="I60" i="1"/>
  <c r="I56" i="1" s="1"/>
  <c r="H60" i="1"/>
  <c r="J60" i="1" s="1"/>
  <c r="F60" i="1"/>
  <c r="E60" i="1"/>
  <c r="G60" i="1" s="1"/>
  <c r="G56" i="1" s="1"/>
  <c r="F56" i="1"/>
  <c r="I51" i="1"/>
  <c r="H51" i="1"/>
  <c r="J51" i="1" s="1"/>
  <c r="F51" i="1"/>
  <c r="E51" i="1"/>
  <c r="G51" i="1" s="1"/>
  <c r="I50" i="1"/>
  <c r="H50" i="1"/>
  <c r="F50" i="1"/>
  <c r="F47" i="1" s="1"/>
  <c r="F67" i="1" s="1"/>
  <c r="E50" i="1"/>
  <c r="I47" i="1"/>
  <c r="I67" i="1" s="1"/>
  <c r="H47" i="1"/>
  <c r="E47" i="1"/>
  <c r="J41" i="1"/>
  <c r="I40" i="1"/>
  <c r="I39" i="1" s="1"/>
  <c r="H40" i="1"/>
  <c r="F40" i="1"/>
  <c r="F39" i="1" s="1"/>
  <c r="E40" i="1"/>
  <c r="G40" i="1" s="1"/>
  <c r="H39" i="1"/>
  <c r="I38" i="1"/>
  <c r="I37" i="1" s="1"/>
  <c r="H38" i="1"/>
  <c r="F38" i="1"/>
  <c r="F37" i="1" s="1"/>
  <c r="E38" i="1"/>
  <c r="G38" i="1" s="1"/>
  <c r="H37" i="1"/>
  <c r="J36" i="1"/>
  <c r="I35" i="1"/>
  <c r="H35" i="1"/>
  <c r="F35" i="1"/>
  <c r="G35" i="1" s="1"/>
  <c r="J35" i="1" s="1"/>
  <c r="E35" i="1"/>
  <c r="G34" i="1"/>
  <c r="J34" i="1" s="1"/>
  <c r="I33" i="1"/>
  <c r="H33" i="1"/>
  <c r="F33" i="1"/>
  <c r="G33" i="1" s="1"/>
  <c r="J33" i="1" s="1"/>
  <c r="E33" i="1"/>
  <c r="I32" i="1"/>
  <c r="H32" i="1"/>
  <c r="J32" i="1" s="1"/>
  <c r="F32" i="1"/>
  <c r="E32" i="1"/>
  <c r="G32" i="1" s="1"/>
  <c r="I31" i="1"/>
  <c r="H31" i="1"/>
  <c r="F31" i="1"/>
  <c r="F30" i="1" s="1"/>
  <c r="E31" i="1"/>
  <c r="I30" i="1"/>
  <c r="H30" i="1"/>
  <c r="E30" i="1"/>
  <c r="J29" i="1"/>
  <c r="G29" i="1"/>
  <c r="I28" i="1"/>
  <c r="H28" i="1"/>
  <c r="F28" i="1"/>
  <c r="E28" i="1"/>
  <c r="G28" i="1" s="1"/>
  <c r="I27" i="1"/>
  <c r="H27" i="1"/>
  <c r="F27" i="1"/>
  <c r="G27" i="1" s="1"/>
  <c r="J27" i="1" s="1"/>
  <c r="E27" i="1"/>
  <c r="G26" i="1"/>
  <c r="J26" i="1" s="1"/>
  <c r="J25" i="1"/>
  <c r="G25" i="1"/>
  <c r="I24" i="1"/>
  <c r="H24" i="1"/>
  <c r="J24" i="1" s="1"/>
  <c r="F24" i="1"/>
  <c r="E24" i="1"/>
  <c r="G24" i="1" s="1"/>
  <c r="J23" i="1"/>
  <c r="G23" i="1"/>
  <c r="G22" i="1"/>
  <c r="J22" i="1" s="1"/>
  <c r="I21" i="1"/>
  <c r="H21" i="1"/>
  <c r="F21" i="1"/>
  <c r="G21" i="1" s="1"/>
  <c r="J21" i="1" s="1"/>
  <c r="E21" i="1"/>
  <c r="I20" i="1"/>
  <c r="H20" i="1"/>
  <c r="J20" i="1" s="1"/>
  <c r="F20" i="1"/>
  <c r="E20" i="1"/>
  <c r="G20" i="1" s="1"/>
  <c r="I19" i="1"/>
  <c r="H19" i="1"/>
  <c r="F19" i="1"/>
  <c r="F18" i="1" s="1"/>
  <c r="E19" i="1"/>
  <c r="I18" i="1"/>
  <c r="H18" i="1"/>
  <c r="E18" i="1"/>
  <c r="I16" i="1"/>
  <c r="H16" i="1"/>
  <c r="F16" i="1"/>
  <c r="G16" i="1" s="1"/>
  <c r="J16" i="1" s="1"/>
  <c r="E16" i="1"/>
  <c r="I15" i="1"/>
  <c r="H15" i="1"/>
  <c r="F15" i="1"/>
  <c r="E15" i="1"/>
  <c r="G15" i="1" s="1"/>
  <c r="I14" i="1"/>
  <c r="H14" i="1"/>
  <c r="F14" i="1"/>
  <c r="G14" i="1" s="1"/>
  <c r="J14" i="1" s="1"/>
  <c r="E14" i="1"/>
  <c r="I13" i="1"/>
  <c r="H13" i="1"/>
  <c r="F13" i="1"/>
  <c r="E13" i="1"/>
  <c r="G13" i="1" s="1"/>
  <c r="I12" i="1"/>
  <c r="H12" i="1"/>
  <c r="F12" i="1"/>
  <c r="G12" i="1" s="1"/>
  <c r="J12" i="1" s="1"/>
  <c r="E12" i="1"/>
  <c r="I11" i="1"/>
  <c r="H11" i="1"/>
  <c r="H43" i="1" s="1"/>
  <c r="F11" i="1"/>
  <c r="E11" i="1"/>
  <c r="J38" i="1" l="1"/>
  <c r="G37" i="1"/>
  <c r="J37" i="1" s="1"/>
  <c r="J13" i="1"/>
  <c r="J15" i="1"/>
  <c r="J40" i="1"/>
  <c r="G39" i="1"/>
  <c r="J39" i="1" s="1"/>
  <c r="I43" i="1"/>
  <c r="I72" i="1" s="1"/>
  <c r="J28" i="1"/>
  <c r="F43" i="1"/>
  <c r="F72" i="1" s="1"/>
  <c r="G19" i="1"/>
  <c r="G31" i="1"/>
  <c r="G50" i="1"/>
  <c r="E37" i="1"/>
  <c r="E43" i="1" s="1"/>
  <c r="E39" i="1"/>
  <c r="H56" i="1"/>
  <c r="J56" i="1" s="1"/>
  <c r="G11" i="1"/>
  <c r="J11" i="1" s="1"/>
  <c r="E56" i="1"/>
  <c r="E67" i="1" s="1"/>
  <c r="E72" i="1" l="1"/>
  <c r="G30" i="1"/>
  <c r="J30" i="1" s="1"/>
  <c r="J31" i="1"/>
  <c r="H67" i="1"/>
  <c r="G18" i="1"/>
  <c r="J18" i="1" s="1"/>
  <c r="J19" i="1"/>
  <c r="G47" i="1"/>
  <c r="J50" i="1"/>
  <c r="G67" i="1" l="1"/>
  <c r="J67" i="1" s="1"/>
  <c r="J47" i="1"/>
  <c r="H72" i="1"/>
  <c r="G43" i="1"/>
  <c r="J72" i="1" l="1"/>
  <c r="G72" i="1"/>
  <c r="J43" i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<sst xmlns="http://schemas.openxmlformats.org/spreadsheetml/2006/main" count="80" uniqueCount="80">
  <si>
    <t>AYUNTAMIENTO MUNICIPAL DE PLAYAS DE ROSARITO</t>
  </si>
  <si>
    <t>Estado Analítico de Ingresos Detallado - LDF</t>
  </si>
  <si>
    <t>Del 1 de enero al 30 de junio de 2019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</si>
  <si>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</si>
  <si>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</si>
  <si>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</si>
  <si>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</si>
  <si>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</si>
  <si>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</si>
  <si>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</si>
  <si>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</si>
  <si>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</si>
  <si>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</si>
  <si>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</si>
  <si>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</si>
  <si>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</si>
  <si>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</si>
  <si>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</si>
  <si>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</si>
  <si>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</si>
  <si>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</si>
  <si>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</si>
  <si>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</si>
  <si>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</si>
  <si>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</si>
  <si>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</si>
  <si>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</si>
  <si>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</si>
  <si>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</si>
  <si>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</si>
  <si>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</si>
  <si>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</si>
  <si>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</si>
  <si>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</si>
  <si>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</si>
  <si>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</si>
  <si>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</si>
  <si>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</si>
  <si>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</si>
  <si>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</si>
  <si>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</si>
  <si>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</si>
  <si>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</si>
  <si>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</si>
  <si>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</si>
  <si>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</si>
  <si>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</si>
  <si>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</si>
  <si>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</si>
  <si>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</si>
  <si>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</si>
  <si>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</si>
  <si>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</si>
  <si>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</si>
  <si>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</si>
  <si>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</si>
  <si>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</si>
  <si>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</si>
  <si>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</si>
  <si>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</si>
  <si>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</si>
  <si>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</si>
  <si>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</si>
  <si>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</si>
  <si>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</si>
  <si>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</si>
  <si>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</si>
  <si>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</si>
  <si>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</si>
  <si>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</si>
  <si>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</si>
  <si>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</si>
  <si>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</si>
  <si>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</si>
  <si>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LIC. MIRNA CECILIA RINCON VARGAS</t>
  </si>
  <si>
    <t>LAE. CARLOS ALBERTO FRANCO MURGUIA</t>
  </si>
  <si>
    <t>C.P. JOSE MANUEL GONZALEZ ARAUJO</t>
  </si>
  <si>
    <t>PRESIDENTE MUNICIPAL</t>
  </si>
  <si>
    <t>TESORERO MUNICIPAL</t>
  </si>
  <si>
    <t>RECAUDADOR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</si>
</sst>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2" fillId="0" borderId="0" xfId="2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164" fontId="4" fillId="0" borderId="5" xfId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164" fontId="5" fillId="0" borderId="5" xfId="1" applyFont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164" fontId="6" fillId="0" borderId="5" xfId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3" fillId="0" borderId="15" xfId="2" applyFont="1" applyBorder="1" applyAlignment="1">
      <alignment horizontal="left" vertical="center"/>
    </xf>
    <xf numFmtId="164" fontId="3" fillId="0" borderId="16" xfId="1" applyFont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164" fontId="3" fillId="0" borderId="5" xfId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4" fillId="0" borderId="6" xfId="2" applyFont="1" applyBorder="1" applyAlignment="1">
      <alignment horizontal="justify" vertic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164" fontId="5" fillId="0" borderId="8" xfId="1" applyFont="1" applyBorder="1" applyAlignment="1">
      <alignment horizontal="center" vertical="center"/>
    </xf>
    <xf numFmtId="0" fontId="4" fillId="0" borderId="0" xfId="3" applyFont="1" applyAlignment="1">
      <alignment horizont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2" name="Conector recto 1"/>
        <xdr:cNvCxnSpPr/>
      </xdr:nvCxnSpPr>
      <xdr:spPr>
        <a:xfrm>
          <a:off x="847725" y="115125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3" name="Conector recto 2"/>
        <xdr:cNvCxnSpPr/>
      </xdr:nvCxnSpPr>
      <xdr:spPr>
        <a:xfrm>
          <a:off x="4251324" y="1152048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83</xdr:row>
      <xdr:rowOff>127000</xdr:rowOff>
    </xdr:from>
    <xdr:to>
      <xdr:col>10</xdr:col>
      <xdr:colOff>128587</xdr:colOff>
      <xdr:row>83</xdr:row>
      <xdr:rowOff>128588</xdr:rowOff>
    </xdr:to>
    <xdr:cxnSp macro="">
      <xdr:nvCxnSpPr>
        <xdr:cNvPr id="4" name="Conector recto 3"/>
        <xdr:cNvCxnSpPr/>
      </xdr:nvCxnSpPr>
      <xdr:spPr>
        <a:xfrm>
          <a:off x="8456613" y="11528425"/>
          <a:ext cx="26638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19/INGRESOS%20-PRESUPUESTAL/AVANCE%20DE%20IN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19 POR RUBRO"/>
      <sheetName val="INGRESOS 2019 RUBRO Y PARTIDA"/>
      <sheetName val="INGRESOS 2019 POR RUBRO MENSUAL"/>
      <sheetName val="INGRESOS 2019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EAI"/>
      <sheetName val="EAI-LDF (1)"/>
      <sheetName val="BP-LDF (1)"/>
      <sheetName val="LDF 1"/>
      <sheetName val="LDF 2"/>
      <sheetName val="EAI (2)"/>
      <sheetName val="EAI-LDF (2)"/>
      <sheetName val="BP-LDF (2)"/>
    </sheetNames>
    <sheetDataSet>
      <sheetData sheetId="0"/>
      <sheetData sheetId="1"/>
      <sheetData sheetId="2"/>
      <sheetData sheetId="3"/>
      <sheetData sheetId="4">
        <row r="33">
          <cell r="J33">
            <v>2276823.4</v>
          </cell>
          <cell r="R33">
            <v>0</v>
          </cell>
        </row>
        <row r="37">
          <cell r="J37">
            <v>0</v>
          </cell>
          <cell r="R37">
            <v>0</v>
          </cell>
        </row>
        <row r="45">
          <cell r="J45">
            <v>0</v>
          </cell>
          <cell r="R45">
            <v>0</v>
          </cell>
        </row>
        <row r="181">
          <cell r="J181">
            <v>350000</v>
          </cell>
          <cell r="R181">
            <v>0</v>
          </cell>
        </row>
        <row r="192">
          <cell r="J192">
            <v>0</v>
          </cell>
          <cell r="R192">
            <v>0</v>
          </cell>
        </row>
        <row r="242">
          <cell r="J242">
            <v>150000</v>
          </cell>
          <cell r="R242">
            <v>0</v>
          </cell>
        </row>
        <row r="245">
          <cell r="J245">
            <v>0</v>
          </cell>
          <cell r="R245">
            <v>5208395.51</v>
          </cell>
        </row>
        <row r="246">
          <cell r="J246">
            <v>0</v>
          </cell>
          <cell r="R246">
            <v>0</v>
          </cell>
        </row>
        <row r="247">
          <cell r="J247">
            <v>0</v>
          </cell>
          <cell r="R247">
            <v>0</v>
          </cell>
        </row>
        <row r="248">
          <cell r="J248">
            <v>0</v>
          </cell>
          <cell r="R248">
            <v>0</v>
          </cell>
        </row>
        <row r="249">
          <cell r="J249">
            <v>0</v>
          </cell>
          <cell r="R249">
            <v>0</v>
          </cell>
        </row>
        <row r="253">
          <cell r="J253">
            <v>0</v>
          </cell>
          <cell r="R253">
            <v>0</v>
          </cell>
        </row>
        <row r="254">
          <cell r="J254">
            <v>0</v>
          </cell>
          <cell r="R254">
            <v>0</v>
          </cell>
        </row>
        <row r="255">
          <cell r="J255">
            <v>0</v>
          </cell>
          <cell r="R255">
            <v>0</v>
          </cell>
        </row>
        <row r="256">
          <cell r="J256">
            <v>0</v>
          </cell>
          <cell r="R256">
            <v>0</v>
          </cell>
        </row>
        <row r="257">
          <cell r="J257">
            <v>0</v>
          </cell>
          <cell r="R257">
            <v>0</v>
          </cell>
        </row>
        <row r="258">
          <cell r="J258">
            <v>0</v>
          </cell>
          <cell r="R258">
            <v>0</v>
          </cell>
        </row>
        <row r="259">
          <cell r="J259">
            <v>0</v>
          </cell>
          <cell r="R259">
            <v>0</v>
          </cell>
        </row>
        <row r="260">
          <cell r="J260">
            <v>0</v>
          </cell>
          <cell r="R260">
            <v>0</v>
          </cell>
        </row>
        <row r="261">
          <cell r="J261">
            <v>0</v>
          </cell>
          <cell r="R261">
            <v>0</v>
          </cell>
        </row>
        <row r="263">
          <cell r="J263">
            <v>0</v>
          </cell>
          <cell r="R263">
            <v>9513130</v>
          </cell>
        </row>
        <row r="264">
          <cell r="J264">
            <v>0</v>
          </cell>
          <cell r="R264">
            <v>21000422</v>
          </cell>
        </row>
        <row r="267">
          <cell r="J267">
            <v>0</v>
          </cell>
          <cell r="R267">
            <v>17219298</v>
          </cell>
        </row>
        <row r="268">
          <cell r="J268">
            <v>0</v>
          </cell>
          <cell r="R268">
            <v>0</v>
          </cell>
        </row>
        <row r="269">
          <cell r="J269">
            <v>0</v>
          </cell>
          <cell r="R269">
            <v>0</v>
          </cell>
        </row>
        <row r="270">
          <cell r="J270">
            <v>0</v>
          </cell>
          <cell r="R270">
            <v>0</v>
          </cell>
        </row>
        <row r="271">
          <cell r="J271">
            <v>0</v>
          </cell>
          <cell r="R271">
            <v>0</v>
          </cell>
        </row>
        <row r="272">
          <cell r="J272">
            <v>0</v>
          </cell>
          <cell r="R272">
            <v>0</v>
          </cell>
        </row>
        <row r="273">
          <cell r="J273">
            <v>0</v>
          </cell>
          <cell r="R273">
            <v>0</v>
          </cell>
        </row>
        <row r="278">
          <cell r="J278">
            <v>0</v>
          </cell>
          <cell r="R278">
            <v>0</v>
          </cell>
        </row>
        <row r="279">
          <cell r="J279">
            <v>0</v>
          </cell>
          <cell r="R279">
            <v>0</v>
          </cell>
        </row>
        <row r="283">
          <cell r="J283">
            <v>0</v>
          </cell>
          <cell r="R283">
            <v>0</v>
          </cell>
        </row>
        <row r="284">
          <cell r="J284">
            <v>0</v>
          </cell>
          <cell r="R284">
            <v>0</v>
          </cell>
        </row>
        <row r="285">
          <cell r="J285">
            <v>0</v>
          </cell>
          <cell r="R285">
            <v>0</v>
          </cell>
        </row>
        <row r="286">
          <cell r="J286">
            <v>0</v>
          </cell>
          <cell r="R286">
            <v>0</v>
          </cell>
        </row>
        <row r="287">
          <cell r="J287">
            <v>0</v>
          </cell>
          <cell r="R287">
            <v>0</v>
          </cell>
        </row>
      </sheetData>
      <sheetData sheetId="5"/>
      <sheetData sheetId="6"/>
      <sheetData sheetId="7"/>
      <sheetData sheetId="8"/>
      <sheetData sheetId="9">
        <row r="33">
          <cell r="E33">
            <v>176595246</v>
          </cell>
          <cell r="AU33">
            <v>116771326.39999998</v>
          </cell>
        </row>
        <row r="37">
          <cell r="E37">
            <v>2700000</v>
          </cell>
          <cell r="AU37">
            <v>1159251.6400000001</v>
          </cell>
        </row>
        <row r="45">
          <cell r="E45">
            <v>1750000</v>
          </cell>
          <cell r="AU45">
            <v>940321.39999999991</v>
          </cell>
        </row>
        <row r="181">
          <cell r="E181">
            <v>49509094</v>
          </cell>
          <cell r="AU181">
            <v>29177874.960000001</v>
          </cell>
        </row>
        <row r="192">
          <cell r="E192">
            <v>9034994</v>
          </cell>
          <cell r="AU192">
            <v>3555132.13</v>
          </cell>
        </row>
        <row r="242">
          <cell r="E242">
            <v>9276418</v>
          </cell>
          <cell r="AU242">
            <v>6945956.5500000007</v>
          </cell>
        </row>
        <row r="245">
          <cell r="E245">
            <v>125640000</v>
          </cell>
          <cell r="AU245">
            <v>70646814</v>
          </cell>
        </row>
        <row r="246">
          <cell r="E246">
            <v>19800000</v>
          </cell>
          <cell r="AU246">
            <v>11243009</v>
          </cell>
        </row>
        <row r="247">
          <cell r="E247">
            <v>7308000</v>
          </cell>
          <cell r="AU247">
            <v>4043591</v>
          </cell>
        </row>
        <row r="248">
          <cell r="E248">
            <v>2712000</v>
          </cell>
          <cell r="AU248">
            <v>1363281</v>
          </cell>
        </row>
        <row r="249">
          <cell r="E249">
            <v>11172000</v>
          </cell>
          <cell r="AU249">
            <v>5553497</v>
          </cell>
        </row>
        <row r="252">
          <cell r="E252">
            <v>0</v>
          </cell>
          <cell r="AU252">
            <v>770964</v>
          </cell>
        </row>
        <row r="253">
          <cell r="E253">
            <v>0</v>
          </cell>
          <cell r="AU253">
            <v>103961</v>
          </cell>
        </row>
        <row r="254">
          <cell r="E254">
            <v>0</v>
          </cell>
          <cell r="AU254">
            <v>0</v>
          </cell>
        </row>
        <row r="255">
          <cell r="E255">
            <v>180000</v>
          </cell>
          <cell r="AU255">
            <v>1688026</v>
          </cell>
        </row>
        <row r="256">
          <cell r="E256">
            <v>10008000</v>
          </cell>
          <cell r="AU256">
            <v>7141024</v>
          </cell>
        </row>
        <row r="257">
          <cell r="E257">
            <v>420000</v>
          </cell>
          <cell r="AU257">
            <v>371485</v>
          </cell>
        </row>
        <row r="258">
          <cell r="E258">
            <v>931200</v>
          </cell>
          <cell r="AU258">
            <v>688522</v>
          </cell>
        </row>
        <row r="259">
          <cell r="E259">
            <v>348000</v>
          </cell>
          <cell r="AU259">
            <v>232792</v>
          </cell>
        </row>
        <row r="260">
          <cell r="E260">
            <v>0</v>
          </cell>
          <cell r="AU260">
            <v>22271</v>
          </cell>
        </row>
        <row r="261">
          <cell r="E261">
            <v>0</v>
          </cell>
          <cell r="AU261">
            <v>0</v>
          </cell>
        </row>
        <row r="263">
          <cell r="E263">
            <v>61100000</v>
          </cell>
          <cell r="AU263">
            <v>35306568</v>
          </cell>
        </row>
        <row r="264">
          <cell r="E264">
            <v>12960000</v>
          </cell>
          <cell r="AU264">
            <v>20376252</v>
          </cell>
        </row>
        <row r="267">
          <cell r="E267">
            <v>0</v>
          </cell>
          <cell r="AU267">
            <v>12053508.6</v>
          </cell>
        </row>
        <row r="268">
          <cell r="E268">
            <v>0</v>
          </cell>
          <cell r="AU268">
            <v>0</v>
          </cell>
        </row>
        <row r="269">
          <cell r="E269">
            <v>0</v>
          </cell>
          <cell r="AU269">
            <v>0</v>
          </cell>
        </row>
        <row r="270">
          <cell r="E270">
            <v>0</v>
          </cell>
          <cell r="AU270">
            <v>0</v>
          </cell>
        </row>
        <row r="271">
          <cell r="E271">
            <v>0</v>
          </cell>
          <cell r="AU271">
            <v>0</v>
          </cell>
        </row>
        <row r="272">
          <cell r="E272">
            <v>0</v>
          </cell>
          <cell r="AU272">
            <v>0</v>
          </cell>
        </row>
        <row r="273">
          <cell r="E273">
            <v>0</v>
          </cell>
          <cell r="AU273">
            <v>0</v>
          </cell>
        </row>
        <row r="278">
          <cell r="E278">
            <v>0</v>
          </cell>
          <cell r="AU278">
            <v>0</v>
          </cell>
        </row>
        <row r="279">
          <cell r="E279">
            <v>468000</v>
          </cell>
          <cell r="AU279">
            <v>263234.64</v>
          </cell>
        </row>
        <row r="283">
          <cell r="E283">
            <v>4800</v>
          </cell>
          <cell r="AU283">
            <v>1872</v>
          </cell>
        </row>
        <row r="284">
          <cell r="E284">
            <v>2016000</v>
          </cell>
          <cell r="AU284">
            <v>1747519</v>
          </cell>
        </row>
        <row r="285">
          <cell r="E285">
            <v>1575600</v>
          </cell>
          <cell r="AU285">
            <v>980016</v>
          </cell>
        </row>
        <row r="286">
          <cell r="E286">
            <v>91920</v>
          </cell>
          <cell r="AU286">
            <v>0</v>
          </cell>
        </row>
        <row r="287">
          <cell r="E287">
            <v>11760000</v>
          </cell>
          <cell r="AU287">
            <v>7309271.540000001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86"/>
  <sheetViews>
    <sheetView tabSelected="1" zoomScale="120" zoomScaleNormal="120" workbookViewId="0">
      <selection activeCell="E70" sqref="E70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6384" width="11.42578125" style="1"/>
  </cols>
  <sheetData>
    <row r="1" spans="2:10" ht="13.5" thickBot="1" x14ac:dyDescent="0.25"/>
    <row r="2" spans="2:10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x14ac:dyDescent="0.2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2:10" x14ac:dyDescent="0.2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2:10" ht="13.5" thickBot="1" x14ac:dyDescent="0.25">
      <c r="B5" s="8" t="s">
        <v>3</v>
      </c>
      <c r="C5" s="9"/>
      <c r="D5" s="9"/>
      <c r="E5" s="9"/>
      <c r="F5" s="9"/>
      <c r="G5" s="9"/>
      <c r="H5" s="9"/>
      <c r="I5" s="9"/>
      <c r="J5" s="10"/>
    </row>
    <row r="6" spans="2:10" ht="9" customHeight="1" thickBot="1" x14ac:dyDescent="0.25">
      <c r="B6" s="2"/>
      <c r="C6" s="3"/>
      <c r="D6" s="4"/>
      <c r="E6" s="11" t="s">
        <v>4</v>
      </c>
      <c r="F6" s="12"/>
      <c r="G6" s="12"/>
      <c r="H6" s="12"/>
      <c r="I6" s="13"/>
      <c r="J6" s="14" t="s">
        <v>5</v>
      </c>
    </row>
    <row r="7" spans="2:10" x14ac:dyDescent="0.2">
      <c r="B7" s="5" t="s">
        <v>6</v>
      </c>
      <c r="C7" s="6"/>
      <c r="D7" s="7"/>
      <c r="E7" s="14" t="s">
        <v>7</v>
      </c>
      <c r="F7" s="15" t="s">
        <v>8</v>
      </c>
      <c r="G7" s="14" t="s">
        <v>9</v>
      </c>
      <c r="H7" s="14" t="s">
        <v>10</v>
      </c>
      <c r="I7" s="14" t="s">
        <v>11</v>
      </c>
      <c r="J7" s="16"/>
    </row>
    <row r="8" spans="2:10" ht="13.5" thickBot="1" x14ac:dyDescent="0.25">
      <c r="B8" s="8"/>
      <c r="C8" s="9"/>
      <c r="D8" s="10"/>
      <c r="E8" s="17"/>
      <c r="F8" s="18"/>
      <c r="G8" s="17"/>
      <c r="H8" s="17"/>
      <c r="I8" s="17"/>
      <c r="J8" s="17"/>
    </row>
    <row r="9" spans="2:10" ht="6.75" customHeight="1" x14ac:dyDescent="0.2">
      <c r="B9" s="19"/>
      <c r="C9" s="20"/>
      <c r="D9" s="21"/>
      <c r="E9" s="22"/>
      <c r="F9" s="22"/>
      <c r="G9" s="22"/>
      <c r="H9" s="22"/>
      <c r="I9" s="22"/>
      <c r="J9" s="22"/>
    </row>
    <row r="10" spans="2:10" x14ac:dyDescent="0.2">
      <c r="B10" s="23" t="s">
        <v>12</v>
      </c>
      <c r="C10" s="24"/>
      <c r="D10" s="25"/>
      <c r="E10" s="22"/>
      <c r="F10" s="22"/>
      <c r="G10" s="22"/>
      <c r="H10" s="22"/>
      <c r="I10" s="22"/>
      <c r="J10" s="22"/>
    </row>
    <row r="11" spans="2:10" ht="10.5" customHeight="1" x14ac:dyDescent="0.2">
      <c r="B11" s="26"/>
      <c r="C11" s="27" t="s">
        <v>13</v>
      </c>
      <c r="D11" s="28"/>
      <c r="E11" s="29">
        <f>+'[1]INGRESOS DEVENGADOS MENSUAL '!E33</f>
        <v>176595246</v>
      </c>
      <c r="F11" s="29">
        <f>+'[1]SABANA DE TRANSFERENCIAS'!J33+'[1]SABANA DE TRANSFERENCIAS'!R33</f>
        <v>2276823.4</v>
      </c>
      <c r="G11" s="29">
        <f t="shared" ref="G11:G16" si="0">+E11+F11</f>
        <v>178872069.40000001</v>
      </c>
      <c r="H11" s="29">
        <f>+'[1]INGRESOS DEVENGADOS MENSUAL '!AU33</f>
        <v>116771326.39999998</v>
      </c>
      <c r="I11" s="29">
        <f>+'[1]INGRESOS DEVENGADOS MENSUAL '!AU33</f>
        <v>116771326.39999998</v>
      </c>
      <c r="J11" s="29">
        <f>+H11-G11</f>
        <v>-62100743.00000003</v>
      </c>
    </row>
    <row r="12" spans="2:10" ht="10.5" customHeight="1" x14ac:dyDescent="0.2">
      <c r="B12" s="26"/>
      <c r="C12" s="27" t="s">
        <v>14</v>
      </c>
      <c r="D12" s="28"/>
      <c r="E12" s="29">
        <f>+'[1]INGRESOS DEVENGADOS MENSUAL '!E37</f>
        <v>2700000</v>
      </c>
      <c r="F12" s="29">
        <f>+'[1]SABANA DE TRANSFERENCIAS'!J37+'[1]SABANA DE TRANSFERENCIAS'!R37</f>
        <v>0</v>
      </c>
      <c r="G12" s="29">
        <f t="shared" si="0"/>
        <v>2700000</v>
      </c>
      <c r="H12" s="29">
        <f>+'[1]INGRESOS DEVENGADOS MENSUAL '!AU37</f>
        <v>1159251.6400000001</v>
      </c>
      <c r="I12" s="29">
        <f>+'[1]INGRESOS DEVENGADOS MENSUAL '!AU37</f>
        <v>1159251.6400000001</v>
      </c>
      <c r="J12" s="29">
        <f t="shared" ref="J12:J72" si="1">+H12-G12</f>
        <v>-1540748.3599999999</v>
      </c>
    </row>
    <row r="13" spans="2:10" ht="10.5" customHeight="1" x14ac:dyDescent="0.2">
      <c r="B13" s="26"/>
      <c r="C13" s="27" t="s">
        <v>15</v>
      </c>
      <c r="D13" s="28"/>
      <c r="E13" s="29">
        <f>+'[1]INGRESOS DEVENGADOS MENSUAL '!E45</f>
        <v>1750000</v>
      </c>
      <c r="F13" s="29">
        <f>+'[1]SABANA DE TRANSFERENCIAS'!J45+'[1]SABANA DE TRANSFERENCIAS'!R45</f>
        <v>0</v>
      </c>
      <c r="G13" s="29">
        <f t="shared" si="0"/>
        <v>1750000</v>
      </c>
      <c r="H13" s="29">
        <f>+'[1]INGRESOS DEVENGADOS MENSUAL '!AU45</f>
        <v>940321.39999999991</v>
      </c>
      <c r="I13" s="29">
        <f>+'[1]INGRESOS DEVENGADOS MENSUAL '!AU45</f>
        <v>940321.39999999991</v>
      </c>
      <c r="J13" s="29">
        <f t="shared" si="1"/>
        <v>-809678.60000000009</v>
      </c>
    </row>
    <row r="14" spans="2:10" ht="10.5" customHeight="1" x14ac:dyDescent="0.2">
      <c r="B14" s="26"/>
      <c r="C14" s="27" t="s">
        <v>16</v>
      </c>
      <c r="D14" s="28"/>
      <c r="E14" s="29">
        <f>+'[1]INGRESOS DEVENGADOS MENSUAL '!E181</f>
        <v>49509094</v>
      </c>
      <c r="F14" s="29">
        <f>+'[1]SABANA DE TRANSFERENCIAS'!J181+'[1]SABANA DE TRANSFERENCIAS'!R181</f>
        <v>350000</v>
      </c>
      <c r="G14" s="29">
        <f t="shared" si="0"/>
        <v>49859094</v>
      </c>
      <c r="H14" s="29">
        <f>+'[1]INGRESOS DEVENGADOS MENSUAL '!AU181</f>
        <v>29177874.960000001</v>
      </c>
      <c r="I14" s="29">
        <f>+'[1]INGRESOS DEVENGADOS MENSUAL '!AU181</f>
        <v>29177874.960000001</v>
      </c>
      <c r="J14" s="29">
        <f t="shared" si="1"/>
        <v>-20681219.039999999</v>
      </c>
    </row>
    <row r="15" spans="2:10" ht="10.5" customHeight="1" x14ac:dyDescent="0.2">
      <c r="B15" s="26"/>
      <c r="C15" s="27" t="s">
        <v>17</v>
      </c>
      <c r="D15" s="28"/>
      <c r="E15" s="29">
        <f>+'[1]INGRESOS DEVENGADOS MENSUAL '!E192</f>
        <v>9034994</v>
      </c>
      <c r="F15" s="29">
        <f>+'[1]SABANA DE TRANSFERENCIAS'!J192+'[1]SABANA DE TRANSFERENCIAS'!R192</f>
        <v>0</v>
      </c>
      <c r="G15" s="29">
        <f t="shared" si="0"/>
        <v>9034994</v>
      </c>
      <c r="H15" s="29">
        <f>+'[1]INGRESOS DEVENGADOS MENSUAL '!AU192</f>
        <v>3555132.13</v>
      </c>
      <c r="I15" s="29">
        <f>+'[1]INGRESOS DEVENGADOS MENSUAL '!AU192</f>
        <v>3555132.13</v>
      </c>
      <c r="J15" s="29">
        <f t="shared" si="1"/>
        <v>-5479861.8700000001</v>
      </c>
    </row>
    <row r="16" spans="2:10" ht="10.5" customHeight="1" x14ac:dyDescent="0.2">
      <c r="B16" s="26"/>
      <c r="C16" s="27" t="s">
        <v>18</v>
      </c>
      <c r="D16" s="28"/>
      <c r="E16" s="29">
        <f>+'[1]INGRESOS DEVENGADOS MENSUAL '!E242</f>
        <v>9276418</v>
      </c>
      <c r="F16" s="29">
        <f>+'[1]SABANA DE TRANSFERENCIAS'!J242+'[1]SABANA DE TRANSFERENCIAS'!R242</f>
        <v>150000</v>
      </c>
      <c r="G16" s="29">
        <f t="shared" si="0"/>
        <v>9426418</v>
      </c>
      <c r="H16" s="29">
        <f>+'[1]INGRESOS DEVENGADOS MENSUAL '!AU242</f>
        <v>6945956.5500000007</v>
      </c>
      <c r="I16" s="29">
        <f>+'[1]INGRESOS DEVENGADOS MENSUAL '!AU242</f>
        <v>6945956.5500000007</v>
      </c>
      <c r="J16" s="29">
        <f t="shared" si="1"/>
        <v>-2480461.4499999993</v>
      </c>
    </row>
    <row r="17" spans="2:10" ht="10.5" customHeight="1" x14ac:dyDescent="0.2">
      <c r="B17" s="26"/>
      <c r="C17" s="27" t="s">
        <v>19</v>
      </c>
      <c r="D17" s="28"/>
      <c r="E17" s="29"/>
      <c r="F17" s="29"/>
      <c r="G17" s="29"/>
      <c r="H17" s="29"/>
      <c r="I17" s="29"/>
      <c r="J17" s="29"/>
    </row>
    <row r="18" spans="2:10" ht="10.5" customHeight="1" x14ac:dyDescent="0.2">
      <c r="B18" s="26"/>
      <c r="C18" s="27" t="s">
        <v>20</v>
      </c>
      <c r="D18" s="28"/>
      <c r="E18" s="30">
        <f>SUM(E19:E29)</f>
        <v>166812000</v>
      </c>
      <c r="F18" s="30">
        <f>SUM(F19:F29)</f>
        <v>5208395.51</v>
      </c>
      <c r="G18" s="30">
        <f t="shared" ref="G18:I18" si="2">SUM(G19:G29)</f>
        <v>172020395.50999999</v>
      </c>
      <c r="H18" s="30">
        <f>SUM(H19:H29)</f>
        <v>95413143</v>
      </c>
      <c r="I18" s="30">
        <f t="shared" si="2"/>
        <v>95413143</v>
      </c>
      <c r="J18" s="30">
        <f t="shared" si="1"/>
        <v>-76607252.50999999</v>
      </c>
    </row>
    <row r="19" spans="2:10" ht="10.5" customHeight="1" x14ac:dyDescent="0.2">
      <c r="B19" s="26"/>
      <c r="C19" s="31"/>
      <c r="D19" s="32" t="s">
        <v>21</v>
      </c>
      <c r="E19" s="29">
        <f>+'[1]INGRESOS DEVENGADOS MENSUAL '!E245+'[1]INGRESOS DEVENGADOS MENSUAL '!E252+'[1]INGRESOS DEVENGADOS MENSUAL '!E253+'[1]INGRESOS DEVENGADOS MENSUAL '!E254</f>
        <v>125640000</v>
      </c>
      <c r="F19" s="29">
        <f>+'[1]SABANA DE TRANSFERENCIAS'!J245+'[1]SABANA DE TRANSFERENCIAS'!J253+'[1]SABANA DE TRANSFERENCIAS'!J254+'[1]SABANA DE TRANSFERENCIAS'!R245+'[1]SABANA DE TRANSFERENCIAS'!R253+'[1]SABANA DE TRANSFERENCIAS'!R254</f>
        <v>5208395.51</v>
      </c>
      <c r="G19" s="29">
        <f>+E19+F19</f>
        <v>130848395.51000001</v>
      </c>
      <c r="H19" s="33">
        <f>+'[1]INGRESOS DEVENGADOS MENSUAL '!AU245+'[1]INGRESOS DEVENGADOS MENSUAL '!AU252+'[1]INGRESOS DEVENGADOS MENSUAL '!AU253+'[1]INGRESOS DEVENGADOS MENSUAL '!AU254</f>
        <v>71521739</v>
      </c>
      <c r="I19" s="33">
        <f>+'[1]INGRESOS DEVENGADOS MENSUAL '!AU245+'[1]INGRESOS DEVENGADOS MENSUAL '!AU252+'[1]INGRESOS DEVENGADOS MENSUAL '!AU253+'[1]INGRESOS DEVENGADOS MENSUAL '!AU254</f>
        <v>71521739</v>
      </c>
      <c r="J19" s="29">
        <f t="shared" si="1"/>
        <v>-59326656.510000005</v>
      </c>
    </row>
    <row r="20" spans="2:10" ht="10.5" customHeight="1" x14ac:dyDescent="0.2">
      <c r="B20" s="26"/>
      <c r="C20" s="31"/>
      <c r="D20" s="32" t="s">
        <v>22</v>
      </c>
      <c r="E20" s="29">
        <f>+'[1]INGRESOS DEVENGADOS MENSUAL '!E246</f>
        <v>19800000</v>
      </c>
      <c r="F20" s="29">
        <f>+'[1]SABANA DE TRANSFERENCIAS'!J246+'[1]SABANA DE TRANSFERENCIAS'!R246</f>
        <v>0</v>
      </c>
      <c r="G20" s="29">
        <f>+E20+F20</f>
        <v>19800000</v>
      </c>
      <c r="H20" s="29">
        <f>+'[1]INGRESOS DEVENGADOS MENSUAL '!AU246</f>
        <v>11243009</v>
      </c>
      <c r="I20" s="29">
        <f>+'[1]INGRESOS DEVENGADOS MENSUAL '!AU246</f>
        <v>11243009</v>
      </c>
      <c r="J20" s="29">
        <f t="shared" si="1"/>
        <v>-8556991</v>
      </c>
    </row>
    <row r="21" spans="2:10" ht="10.5" customHeight="1" x14ac:dyDescent="0.2">
      <c r="B21" s="26"/>
      <c r="C21" s="31"/>
      <c r="D21" s="32" t="s">
        <v>23</v>
      </c>
      <c r="E21" s="29">
        <f>+'[1]INGRESOS DEVENGADOS MENSUAL '!E247</f>
        <v>7308000</v>
      </c>
      <c r="F21" s="29">
        <f>+'[1]SABANA DE TRANSFERENCIAS'!J247+'[1]SABANA DE TRANSFERENCIAS'!R247</f>
        <v>0</v>
      </c>
      <c r="G21" s="29">
        <f>+E21+F21</f>
        <v>7308000</v>
      </c>
      <c r="H21" s="29">
        <f>+'[1]INGRESOS DEVENGADOS MENSUAL '!AU247</f>
        <v>4043591</v>
      </c>
      <c r="I21" s="29">
        <f>+'[1]INGRESOS DEVENGADOS MENSUAL '!AU247</f>
        <v>4043591</v>
      </c>
      <c r="J21" s="29">
        <f t="shared" si="1"/>
        <v>-3264409</v>
      </c>
    </row>
    <row r="22" spans="2:10" ht="10.5" customHeight="1" x14ac:dyDescent="0.2">
      <c r="B22" s="26"/>
      <c r="C22" s="31"/>
      <c r="D22" s="32" t="s">
        <v>24</v>
      </c>
      <c r="E22" s="29">
        <v>0</v>
      </c>
      <c r="F22" s="29">
        <v>0</v>
      </c>
      <c r="G22" s="29">
        <f t="shared" ref="G22:G29" si="3">+E22-F22</f>
        <v>0</v>
      </c>
      <c r="H22" s="29">
        <v>0</v>
      </c>
      <c r="I22" s="29">
        <v>0</v>
      </c>
      <c r="J22" s="29">
        <f t="shared" si="1"/>
        <v>0</v>
      </c>
    </row>
    <row r="23" spans="2:10" ht="10.5" customHeight="1" x14ac:dyDescent="0.2">
      <c r="B23" s="26"/>
      <c r="C23" s="31"/>
      <c r="D23" s="32" t="s">
        <v>25</v>
      </c>
      <c r="E23" s="29">
        <v>0</v>
      </c>
      <c r="F23" s="29">
        <v>0</v>
      </c>
      <c r="G23" s="29">
        <f t="shared" si="3"/>
        <v>0</v>
      </c>
      <c r="H23" s="29">
        <v>0</v>
      </c>
      <c r="I23" s="29">
        <v>0</v>
      </c>
      <c r="J23" s="29">
        <f t="shared" si="1"/>
        <v>0</v>
      </c>
    </row>
    <row r="24" spans="2:10" ht="10.5" customHeight="1" x14ac:dyDescent="0.2">
      <c r="B24" s="26"/>
      <c r="C24" s="31"/>
      <c r="D24" s="32" t="s">
        <v>26</v>
      </c>
      <c r="E24" s="29">
        <f>+'[1]INGRESOS DEVENGADOS MENSUAL '!E248</f>
        <v>2712000</v>
      </c>
      <c r="F24" s="29">
        <f>+'[1]SABANA DE TRANSFERENCIAS'!J248+'[1]SABANA DE TRANSFERENCIAS'!R248</f>
        <v>0</v>
      </c>
      <c r="G24" s="34">
        <f>+E24+F24</f>
        <v>2712000</v>
      </c>
      <c r="H24" s="34">
        <f>+'[1]INGRESOS DEVENGADOS MENSUAL '!AU248</f>
        <v>1363281</v>
      </c>
      <c r="I24" s="29">
        <f>+'[1]INGRESOS DEVENGADOS MENSUAL '!AU248</f>
        <v>1363281</v>
      </c>
      <c r="J24" s="29">
        <f t="shared" si="1"/>
        <v>-1348719</v>
      </c>
    </row>
    <row r="25" spans="2:10" ht="10.5" customHeight="1" x14ac:dyDescent="0.2">
      <c r="B25" s="26"/>
      <c r="C25" s="31"/>
      <c r="D25" s="32" t="s">
        <v>27</v>
      </c>
      <c r="E25" s="29">
        <v>0</v>
      </c>
      <c r="F25" s="29">
        <v>0</v>
      </c>
      <c r="G25" s="34">
        <f t="shared" si="3"/>
        <v>0</v>
      </c>
      <c r="H25" s="34">
        <v>0</v>
      </c>
      <c r="I25" s="29">
        <v>0</v>
      </c>
      <c r="J25" s="29">
        <f t="shared" si="1"/>
        <v>0</v>
      </c>
    </row>
    <row r="26" spans="2:10" ht="10.5" customHeight="1" x14ac:dyDescent="0.2">
      <c r="B26" s="26"/>
      <c r="C26" s="31"/>
      <c r="D26" s="32" t="s">
        <v>28</v>
      </c>
      <c r="E26" s="29">
        <v>0</v>
      </c>
      <c r="F26" s="29">
        <v>0</v>
      </c>
      <c r="G26" s="29">
        <f t="shared" si="3"/>
        <v>0</v>
      </c>
      <c r="H26" s="29">
        <v>0</v>
      </c>
      <c r="I26" s="29">
        <v>0</v>
      </c>
      <c r="J26" s="29">
        <f t="shared" si="1"/>
        <v>0</v>
      </c>
    </row>
    <row r="27" spans="2:10" ht="10.5" customHeight="1" x14ac:dyDescent="0.2">
      <c r="B27" s="26"/>
      <c r="C27" s="31"/>
      <c r="D27" s="32" t="s">
        <v>29</v>
      </c>
      <c r="E27" s="29">
        <f>+'[1]INGRESOS DEVENGADOS MENSUAL '!E249</f>
        <v>11172000</v>
      </c>
      <c r="F27" s="29">
        <f>+'[1]SABANA DE TRANSFERENCIAS'!J249+'[1]SABANA DE TRANSFERENCIAS'!R249</f>
        <v>0</v>
      </c>
      <c r="G27" s="29">
        <f>+E27+F27</f>
        <v>11172000</v>
      </c>
      <c r="H27" s="29">
        <f>+'[1]INGRESOS DEVENGADOS MENSUAL '!AU249</f>
        <v>5553497</v>
      </c>
      <c r="I27" s="29">
        <f>+'[1]INGRESOS DEVENGADOS MENSUAL '!AU249</f>
        <v>5553497</v>
      </c>
      <c r="J27" s="29">
        <f t="shared" si="1"/>
        <v>-5618503</v>
      </c>
    </row>
    <row r="28" spans="2:10" ht="10.5" customHeight="1" x14ac:dyDescent="0.2">
      <c r="B28" s="26"/>
      <c r="C28" s="31"/>
      <c r="D28" s="32" t="s">
        <v>30</v>
      </c>
      <c r="E28" s="29">
        <f>+'[1]INGRESOS DEVENGADOS MENSUAL '!E255</f>
        <v>180000</v>
      </c>
      <c r="F28" s="29">
        <f>+'[1]SABANA DE TRANSFERENCIAS'!J255+'[1]SABANA DE TRANSFERENCIAS'!R255</f>
        <v>0</v>
      </c>
      <c r="G28" s="29">
        <f t="shared" si="3"/>
        <v>180000</v>
      </c>
      <c r="H28" s="29">
        <f>+'[1]INGRESOS DEVENGADOS MENSUAL '!AU255</f>
        <v>1688026</v>
      </c>
      <c r="I28" s="29">
        <f>+'[1]INGRESOS DEVENGADOS MENSUAL '!AU255</f>
        <v>1688026</v>
      </c>
      <c r="J28" s="29">
        <f t="shared" si="1"/>
        <v>1508026</v>
      </c>
    </row>
    <row r="29" spans="2:10" ht="10.5" customHeight="1" x14ac:dyDescent="0.2">
      <c r="B29" s="26"/>
      <c r="C29" s="31"/>
      <c r="D29" s="32" t="s">
        <v>31</v>
      </c>
      <c r="E29" s="29">
        <v>0</v>
      </c>
      <c r="F29" s="29">
        <v>0</v>
      </c>
      <c r="G29" s="29">
        <f t="shared" si="3"/>
        <v>0</v>
      </c>
      <c r="H29" s="29"/>
      <c r="I29" s="29"/>
      <c r="J29" s="29">
        <f t="shared" si="1"/>
        <v>0</v>
      </c>
    </row>
    <row r="30" spans="2:10" ht="10.5" customHeight="1" x14ac:dyDescent="0.2">
      <c r="B30" s="26"/>
      <c r="C30" s="27" t="s">
        <v>32</v>
      </c>
      <c r="D30" s="28"/>
      <c r="E30" s="29">
        <f>SUM(E31:E35)</f>
        <v>15448320</v>
      </c>
      <c r="F30" s="29">
        <f>SUM(F31:F35)</f>
        <v>0</v>
      </c>
      <c r="G30" s="29">
        <f t="shared" ref="G30:I30" si="4">SUM(G31:G35)</f>
        <v>15448320</v>
      </c>
      <c r="H30" s="29">
        <f t="shared" si="4"/>
        <v>10038678.540000001</v>
      </c>
      <c r="I30" s="29">
        <f t="shared" si="4"/>
        <v>10038678.540000001</v>
      </c>
      <c r="J30" s="29">
        <f t="shared" si="1"/>
        <v>-5409641.459999999</v>
      </c>
    </row>
    <row r="31" spans="2:10" ht="10.5" customHeight="1" x14ac:dyDescent="0.2">
      <c r="B31" s="26"/>
      <c r="C31" s="31"/>
      <c r="D31" s="32" t="s">
        <v>33</v>
      </c>
      <c r="E31" s="29">
        <f>+'[1]INGRESOS DEVENGADOS MENSUAL '!E283</f>
        <v>4800</v>
      </c>
      <c r="F31" s="29">
        <f>+'[1]SABANA DE TRANSFERENCIAS'!J283+'[1]SABANA DE TRANSFERENCIAS'!R283</f>
        <v>0</v>
      </c>
      <c r="G31" s="29">
        <f>+E31+F31</f>
        <v>4800</v>
      </c>
      <c r="H31" s="29">
        <f>+'[1]INGRESOS DEVENGADOS MENSUAL '!AU283</f>
        <v>1872</v>
      </c>
      <c r="I31" s="29">
        <f>+'[1]INGRESOS DEVENGADOS MENSUAL '!AU283</f>
        <v>1872</v>
      </c>
      <c r="J31" s="29">
        <f t="shared" si="1"/>
        <v>-2928</v>
      </c>
    </row>
    <row r="32" spans="2:10" ht="10.5" customHeight="1" x14ac:dyDescent="0.2">
      <c r="B32" s="26"/>
      <c r="C32" s="31"/>
      <c r="D32" s="32" t="s">
        <v>34</v>
      </c>
      <c r="E32" s="29">
        <f>+'[1]INGRESOS DEVENGADOS MENSUAL '!E284</f>
        <v>2016000</v>
      </c>
      <c r="F32" s="29">
        <f>+'[1]SABANA DE TRANSFERENCIAS'!J284+'[1]SABANA DE TRANSFERENCIAS'!R284</f>
        <v>0</v>
      </c>
      <c r="G32" s="29">
        <f>+E32-F32</f>
        <v>2016000</v>
      </c>
      <c r="H32" s="29">
        <f>+'[1]INGRESOS DEVENGADOS MENSUAL '!AU284</f>
        <v>1747519</v>
      </c>
      <c r="I32" s="29">
        <f>+'[1]INGRESOS DEVENGADOS MENSUAL '!AU284</f>
        <v>1747519</v>
      </c>
      <c r="J32" s="29">
        <f t="shared" si="1"/>
        <v>-268481</v>
      </c>
    </row>
    <row r="33" spans="2:10" ht="10.5" customHeight="1" x14ac:dyDescent="0.2">
      <c r="B33" s="26"/>
      <c r="C33" s="31"/>
      <c r="D33" s="32" t="s">
        <v>35</v>
      </c>
      <c r="E33" s="29">
        <f>+'[1]INGRESOS DEVENGADOS MENSUAL '!E285</f>
        <v>1575600</v>
      </c>
      <c r="F33" s="29">
        <f>+'[1]SABANA DE TRANSFERENCIAS'!J285+'[1]SABANA DE TRANSFERENCIAS'!R285</f>
        <v>0</v>
      </c>
      <c r="G33" s="29">
        <f>+E33+F33</f>
        <v>1575600</v>
      </c>
      <c r="H33" s="29">
        <f>+'[1]INGRESOS DEVENGADOS MENSUAL '!AU285</f>
        <v>980016</v>
      </c>
      <c r="I33" s="29">
        <f>+'[1]INGRESOS DEVENGADOS MENSUAL '!AU285</f>
        <v>980016</v>
      </c>
      <c r="J33" s="29">
        <f t="shared" si="1"/>
        <v>-595584</v>
      </c>
    </row>
    <row r="34" spans="2:10" ht="10.5" customHeight="1" x14ac:dyDescent="0.2">
      <c r="B34" s="26"/>
      <c r="C34" s="31"/>
      <c r="D34" s="32" t="s">
        <v>36</v>
      </c>
      <c r="E34" s="29">
        <v>0</v>
      </c>
      <c r="F34" s="29">
        <v>0</v>
      </c>
      <c r="G34" s="29">
        <f>+E34-F34</f>
        <v>0</v>
      </c>
      <c r="H34" s="29">
        <v>0</v>
      </c>
      <c r="I34" s="29">
        <v>0</v>
      </c>
      <c r="J34" s="29">
        <f t="shared" si="1"/>
        <v>0</v>
      </c>
    </row>
    <row r="35" spans="2:10" ht="10.5" customHeight="1" x14ac:dyDescent="0.2">
      <c r="B35" s="26"/>
      <c r="C35" s="31"/>
      <c r="D35" s="32" t="s">
        <v>37</v>
      </c>
      <c r="E35" s="29">
        <f>+'[1]INGRESOS DEVENGADOS MENSUAL '!E286+'[1]INGRESOS DEVENGADOS MENSUAL '!E287</f>
        <v>11851920</v>
      </c>
      <c r="F35" s="29">
        <f>+'[1]SABANA DE TRANSFERENCIAS'!J286+'[1]SABANA DE TRANSFERENCIAS'!J287+'[1]SABANA DE TRANSFERENCIAS'!R286+'[1]SABANA DE TRANSFERENCIAS'!R287</f>
        <v>0</v>
      </c>
      <c r="G35" s="29">
        <f>+E35-F35</f>
        <v>11851920</v>
      </c>
      <c r="H35" s="29">
        <f>+'[1]INGRESOS DEVENGADOS MENSUAL '!AU286+'[1]INGRESOS DEVENGADOS MENSUAL '!AU287</f>
        <v>7309271.540000001</v>
      </c>
      <c r="I35" s="29">
        <f>+'[1]INGRESOS DEVENGADOS MENSUAL '!AU286+'[1]INGRESOS DEVENGADOS MENSUAL '!AU287</f>
        <v>7309271.540000001</v>
      </c>
      <c r="J35" s="29">
        <f t="shared" si="1"/>
        <v>-4542648.459999999</v>
      </c>
    </row>
    <row r="36" spans="2:10" ht="10.5" customHeight="1" x14ac:dyDescent="0.2">
      <c r="B36" s="26"/>
      <c r="C36" s="27" t="s">
        <v>38</v>
      </c>
      <c r="D36" s="28"/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 t="shared" si="1"/>
        <v>0</v>
      </c>
    </row>
    <row r="37" spans="2:10" ht="10.5" customHeight="1" x14ac:dyDescent="0.2">
      <c r="B37" s="26"/>
      <c r="C37" s="27" t="s">
        <v>39</v>
      </c>
      <c r="D37" s="28"/>
      <c r="E37" s="29">
        <f>SUM(E38)</f>
        <v>468000</v>
      </c>
      <c r="F37" s="29">
        <f>SUM(F38)</f>
        <v>0</v>
      </c>
      <c r="G37" s="29">
        <f t="shared" ref="G37:I37" si="5">SUM(G38)</f>
        <v>468000</v>
      </c>
      <c r="H37" s="29">
        <f t="shared" si="5"/>
        <v>263234.64</v>
      </c>
      <c r="I37" s="29">
        <f t="shared" si="5"/>
        <v>263234.64</v>
      </c>
      <c r="J37" s="29">
        <f t="shared" si="1"/>
        <v>-204765.36</v>
      </c>
    </row>
    <row r="38" spans="2:10" ht="10.5" customHeight="1" x14ac:dyDescent="0.2">
      <c r="B38" s="26"/>
      <c r="C38" s="31"/>
      <c r="D38" s="32" t="s">
        <v>40</v>
      </c>
      <c r="E38" s="29">
        <f>+'[1]INGRESOS DEVENGADOS MENSUAL '!E279</f>
        <v>468000</v>
      </c>
      <c r="F38" s="29">
        <f>+'[1]SABANA DE TRANSFERENCIAS'!J279+'[1]SABANA DE TRANSFERENCIAS'!R279</f>
        <v>0</v>
      </c>
      <c r="G38" s="29">
        <f>+E38+F38</f>
        <v>468000</v>
      </c>
      <c r="H38" s="29">
        <f>+'[1]INGRESOS DEVENGADOS MENSUAL '!AU279</f>
        <v>263234.64</v>
      </c>
      <c r="I38" s="29">
        <f>+'[1]INGRESOS DEVENGADOS MENSUAL '!AU279</f>
        <v>263234.64</v>
      </c>
      <c r="J38" s="29">
        <f t="shared" si="1"/>
        <v>-204765.36</v>
      </c>
    </row>
    <row r="39" spans="2:10" ht="10.5" customHeight="1" x14ac:dyDescent="0.2">
      <c r="B39" s="26"/>
      <c r="C39" s="27" t="s">
        <v>41</v>
      </c>
      <c r="D39" s="28"/>
      <c r="E39" s="29">
        <f>SUM(E40:E41)</f>
        <v>11707200</v>
      </c>
      <c r="F39" s="29">
        <f>SUM(F40:F41)</f>
        <v>0</v>
      </c>
      <c r="G39" s="29">
        <f t="shared" ref="G39:I39" si="6">SUM(G40:G41)</f>
        <v>11707200</v>
      </c>
      <c r="H39" s="29">
        <f t="shared" si="6"/>
        <v>8456094</v>
      </c>
      <c r="I39" s="29">
        <f t="shared" si="6"/>
        <v>8456094</v>
      </c>
      <c r="J39" s="29">
        <f t="shared" si="1"/>
        <v>-3251106</v>
      </c>
    </row>
    <row r="40" spans="2:10" ht="10.5" customHeight="1" x14ac:dyDescent="0.2">
      <c r="B40" s="26"/>
      <c r="C40" s="31"/>
      <c r="D40" s="32" t="s">
        <v>42</v>
      </c>
      <c r="E40" s="29">
        <f>+'[1]INGRESOS DEVENGADOS MENSUAL '!E256+'[1]INGRESOS DEVENGADOS MENSUAL '!E257+'[1]INGRESOS DEVENGADOS MENSUAL '!E258+'[1]INGRESOS DEVENGADOS MENSUAL '!E259+'[1]INGRESOS DEVENGADOS MENSUAL '!E260+'[1]INGRESOS DEVENGADOS MENSUAL '!E261</f>
        <v>11707200</v>
      </c>
      <c r="F40" s="29">
        <f>+'[1]SABANA DE TRANSFERENCIAS'!J256+'[1]SABANA DE TRANSFERENCIAS'!J257+'[1]SABANA DE TRANSFERENCIAS'!J258+'[1]SABANA DE TRANSFERENCIAS'!J259+'[1]SABANA DE TRANSFERENCIAS'!J260+'[1]SABANA DE TRANSFERENCIAS'!J261+'[1]SABANA DE TRANSFERENCIAS'!R256+'[1]SABANA DE TRANSFERENCIAS'!R257+'[1]SABANA DE TRANSFERENCIAS'!R258+'[1]SABANA DE TRANSFERENCIAS'!R259+'[1]SABANA DE TRANSFERENCIAS'!R260+'[1]SABANA DE TRANSFERENCIAS'!R261</f>
        <v>0</v>
      </c>
      <c r="G40" s="29">
        <f>+E40+F40</f>
        <v>11707200</v>
      </c>
      <c r="H40" s="29">
        <f>+'[1]INGRESOS DEVENGADOS MENSUAL '!AU256+'[1]INGRESOS DEVENGADOS MENSUAL '!AU257+'[1]INGRESOS DEVENGADOS MENSUAL '!AU258+'[1]INGRESOS DEVENGADOS MENSUAL '!AU259+'[1]INGRESOS DEVENGADOS MENSUAL '!AU260+'[1]INGRESOS DEVENGADOS MENSUAL '!AU261</f>
        <v>8456094</v>
      </c>
      <c r="I40" s="29">
        <f>+'[1]INGRESOS DEVENGADOS MENSUAL '!AU256+'[1]INGRESOS DEVENGADOS MENSUAL '!AU257+'[1]INGRESOS DEVENGADOS MENSUAL '!AU258+'[1]INGRESOS DEVENGADOS MENSUAL '!AU259+'[1]INGRESOS DEVENGADOS MENSUAL '!AU260+'[1]INGRESOS DEVENGADOS MENSUAL '!AU261</f>
        <v>8456094</v>
      </c>
      <c r="J40" s="29">
        <f t="shared" si="1"/>
        <v>-3251106</v>
      </c>
    </row>
    <row r="41" spans="2:10" ht="10.5" customHeight="1" x14ac:dyDescent="0.2">
      <c r="B41" s="26"/>
      <c r="C41" s="31"/>
      <c r="D41" s="32" t="s">
        <v>43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 t="shared" si="1"/>
        <v>0</v>
      </c>
    </row>
    <row r="42" spans="2:10" ht="10.5" customHeight="1" x14ac:dyDescent="0.2">
      <c r="B42" s="35"/>
      <c r="C42" s="36"/>
      <c r="D42" s="37"/>
      <c r="E42" s="29"/>
      <c r="F42" s="29"/>
      <c r="G42" s="29"/>
      <c r="H42" s="29"/>
      <c r="I42" s="29"/>
      <c r="J42" s="29"/>
    </row>
    <row r="43" spans="2:10" ht="10.5" customHeight="1" x14ac:dyDescent="0.2">
      <c r="B43" s="23" t="s">
        <v>44</v>
      </c>
      <c r="C43" s="24"/>
      <c r="D43" s="38"/>
      <c r="E43" s="39">
        <f>+E11+E12+E13+E14+E15+E16+E17+E18+E30+E36+E37+E39</f>
        <v>443301272</v>
      </c>
      <c r="F43" s="39">
        <f>+F11+F12+F13+F14+F15+F16+F17+F18+F30+F36+F37+F39</f>
        <v>7985218.9100000001</v>
      </c>
      <c r="G43" s="39">
        <f>+G11+G12+G13+G14+G15+G16+G17+G18+G30+G36+G37+G39</f>
        <v>451286490.90999997</v>
      </c>
      <c r="H43" s="39">
        <f>+H11+H12+H13+H14+H15+H16+H17+H18+H30+H36+H37+H39</f>
        <v>272721013.25999999</v>
      </c>
      <c r="I43" s="39">
        <f>+I11+I12+I13+I14+I15+I16+I17+I18+I30+I36+I37+I39</f>
        <v>272721013.25999999</v>
      </c>
      <c r="J43" s="39">
        <f t="shared" si="1"/>
        <v>-178565477.64999998</v>
      </c>
    </row>
    <row r="44" spans="2:10" ht="10.5" customHeight="1" x14ac:dyDescent="0.2">
      <c r="B44" s="23" t="s">
        <v>45</v>
      </c>
      <c r="C44" s="24"/>
      <c r="D44" s="38"/>
      <c r="E44" s="40"/>
      <c r="F44" s="40"/>
      <c r="G44" s="40"/>
      <c r="H44" s="40"/>
      <c r="I44" s="41"/>
      <c r="J44" s="41"/>
    </row>
    <row r="45" spans="2:10" ht="10.5" customHeight="1" x14ac:dyDescent="0.2">
      <c r="B45" s="35"/>
      <c r="C45" s="36"/>
      <c r="D45" s="37"/>
      <c r="E45" s="29"/>
      <c r="F45" s="29"/>
      <c r="G45" s="29"/>
      <c r="H45" s="29"/>
      <c r="I45" s="29"/>
      <c r="J45" s="29"/>
    </row>
    <row r="46" spans="2:10" ht="10.5" customHeight="1" x14ac:dyDescent="0.2">
      <c r="B46" s="23" t="s">
        <v>46</v>
      </c>
      <c r="C46" s="24"/>
      <c r="D46" s="38"/>
      <c r="E46" s="29"/>
      <c r="F46" s="29"/>
      <c r="G46" s="29"/>
      <c r="H46" s="29"/>
      <c r="I46" s="29"/>
      <c r="J46" s="29"/>
    </row>
    <row r="47" spans="2:10" ht="10.5" customHeight="1" x14ac:dyDescent="0.2">
      <c r="B47" s="26"/>
      <c r="C47" s="27" t="s">
        <v>47</v>
      </c>
      <c r="D47" s="28"/>
      <c r="E47" s="29">
        <f>SUM(E48:E55)</f>
        <v>74060000</v>
      </c>
      <c r="F47" s="29">
        <f>SUM(F48:F55)</f>
        <v>30513552</v>
      </c>
      <c r="G47" s="29">
        <f t="shared" ref="G47:I47" si="7">SUM(G48:G55)</f>
        <v>104573552</v>
      </c>
      <c r="H47" s="29">
        <f t="shared" si="7"/>
        <v>55682820</v>
      </c>
      <c r="I47" s="29">
        <f t="shared" si="7"/>
        <v>55682820</v>
      </c>
      <c r="J47" s="29">
        <f t="shared" si="1"/>
        <v>-48890732</v>
      </c>
    </row>
    <row r="48" spans="2:10" ht="10.5" customHeight="1" x14ac:dyDescent="0.2">
      <c r="B48" s="26"/>
      <c r="C48" s="31"/>
      <c r="D48" s="32" t="s">
        <v>48</v>
      </c>
      <c r="E48" s="29"/>
      <c r="F48" s="29"/>
      <c r="G48" s="29"/>
      <c r="H48" s="29"/>
      <c r="I48" s="29"/>
      <c r="J48" s="29"/>
    </row>
    <row r="49" spans="2:10" ht="10.5" customHeight="1" x14ac:dyDescent="0.2">
      <c r="B49" s="26"/>
      <c r="C49" s="31"/>
      <c r="D49" s="32" t="s">
        <v>49</v>
      </c>
      <c r="E49" s="29"/>
      <c r="F49" s="29"/>
      <c r="G49" s="29"/>
      <c r="H49" s="29"/>
      <c r="I49" s="29"/>
      <c r="J49" s="29"/>
    </row>
    <row r="50" spans="2:10" ht="10.5" customHeight="1" x14ac:dyDescent="0.2">
      <c r="B50" s="26"/>
      <c r="C50" s="31"/>
      <c r="D50" s="32" t="s">
        <v>50</v>
      </c>
      <c r="E50" s="29">
        <f>+'[1]INGRESOS DEVENGADOS MENSUAL '!E264</f>
        <v>12960000</v>
      </c>
      <c r="F50" s="29">
        <f>+'[1]SABANA DE TRANSFERENCIAS'!J263+'[1]SABANA DE TRANSFERENCIAS'!R263</f>
        <v>9513130</v>
      </c>
      <c r="G50" s="29">
        <f>+E50+F50</f>
        <v>22473130</v>
      </c>
      <c r="H50" s="29">
        <f>+'[1]INGRESOS DEVENGADOS MENSUAL '!AU264</f>
        <v>20376252</v>
      </c>
      <c r="I50" s="29">
        <f>+'[1]INGRESOS DEVENGADOS MENSUAL '!AU264</f>
        <v>20376252</v>
      </c>
      <c r="J50" s="29">
        <f t="shared" si="1"/>
        <v>-2096878</v>
      </c>
    </row>
    <row r="51" spans="2:10" ht="10.5" customHeight="1" x14ac:dyDescent="0.2">
      <c r="B51" s="26"/>
      <c r="C51" s="31"/>
      <c r="D51" s="32" t="s">
        <v>51</v>
      </c>
      <c r="E51" s="29">
        <f>+'[1]INGRESOS DEVENGADOS MENSUAL '!E263</f>
        <v>61100000</v>
      </c>
      <c r="F51" s="29">
        <f>+'[1]SABANA DE TRANSFERENCIAS'!J264+'[1]SABANA DE TRANSFERENCIAS'!R264</f>
        <v>21000422</v>
      </c>
      <c r="G51" s="29">
        <f>+E51+F51</f>
        <v>82100422</v>
      </c>
      <c r="H51" s="29">
        <f>+'[1]INGRESOS DEVENGADOS MENSUAL '!AU263</f>
        <v>35306568</v>
      </c>
      <c r="I51" s="29">
        <f>+'[1]INGRESOS DEVENGADOS MENSUAL '!AU263</f>
        <v>35306568</v>
      </c>
      <c r="J51" s="29">
        <f t="shared" si="1"/>
        <v>-46793854</v>
      </c>
    </row>
    <row r="52" spans="2:10" ht="10.5" customHeight="1" x14ac:dyDescent="0.2">
      <c r="B52" s="26"/>
      <c r="C52" s="31"/>
      <c r="D52" s="32" t="s">
        <v>52</v>
      </c>
      <c r="E52" s="29"/>
      <c r="F52" s="29"/>
      <c r="G52" s="29"/>
      <c r="H52" s="29"/>
      <c r="I52" s="29"/>
      <c r="J52" s="29"/>
    </row>
    <row r="53" spans="2:10" ht="10.5" customHeight="1" x14ac:dyDescent="0.2">
      <c r="B53" s="26"/>
      <c r="C53" s="31"/>
      <c r="D53" s="32" t="s">
        <v>53</v>
      </c>
      <c r="E53" s="29"/>
      <c r="F53" s="29"/>
      <c r="G53" s="29"/>
      <c r="H53" s="29"/>
      <c r="I53" s="29"/>
      <c r="J53" s="29"/>
    </row>
    <row r="54" spans="2:10" ht="10.5" customHeight="1" x14ac:dyDescent="0.2">
      <c r="B54" s="26"/>
      <c r="C54" s="31"/>
      <c r="D54" s="32" t="s">
        <v>54</v>
      </c>
      <c r="E54" s="34"/>
      <c r="F54" s="29"/>
      <c r="G54" s="29"/>
      <c r="H54" s="29"/>
      <c r="I54" s="29"/>
      <c r="J54" s="29"/>
    </row>
    <row r="55" spans="2:10" ht="10.5" customHeight="1" x14ac:dyDescent="0.2">
      <c r="B55" s="26"/>
      <c r="C55" s="31"/>
      <c r="D55" s="42" t="s">
        <v>55</v>
      </c>
      <c r="E55" s="29"/>
      <c r="F55" s="29"/>
      <c r="G55" s="29"/>
      <c r="H55" s="29"/>
      <c r="I55" s="29"/>
      <c r="J55" s="29"/>
    </row>
    <row r="56" spans="2:10" ht="10.5" customHeight="1" x14ac:dyDescent="0.2">
      <c r="B56" s="26"/>
      <c r="C56" s="27" t="s">
        <v>56</v>
      </c>
      <c r="D56" s="28"/>
      <c r="E56" s="29">
        <f>SUM(E57:E60)</f>
        <v>0</v>
      </c>
      <c r="F56" s="29">
        <f>SUM(F57:F60)</f>
        <v>17219298</v>
      </c>
      <c r="G56" s="29">
        <f t="shared" ref="G56:I56" si="8">SUM(G57:G60)</f>
        <v>17219298</v>
      </c>
      <c r="H56" s="29">
        <f t="shared" si="8"/>
        <v>12053508.6</v>
      </c>
      <c r="I56" s="29">
        <f t="shared" si="8"/>
        <v>12053508.6</v>
      </c>
      <c r="J56" s="29">
        <f t="shared" si="1"/>
        <v>-5165789.4000000004</v>
      </c>
    </row>
    <row r="57" spans="2:10" ht="10.5" customHeight="1" x14ac:dyDescent="0.2">
      <c r="B57" s="26"/>
      <c r="C57" s="31"/>
      <c r="D57" s="32" t="s">
        <v>57</v>
      </c>
      <c r="E57" s="29"/>
      <c r="F57" s="29"/>
      <c r="G57" s="29"/>
      <c r="H57" s="29"/>
      <c r="I57" s="29"/>
      <c r="J57" s="29"/>
    </row>
    <row r="58" spans="2:10" ht="10.5" customHeight="1" x14ac:dyDescent="0.2">
      <c r="B58" s="26"/>
      <c r="C58" s="31"/>
      <c r="D58" s="32" t="s">
        <v>58</v>
      </c>
      <c r="E58" s="29"/>
      <c r="F58" s="29"/>
      <c r="G58" s="29"/>
      <c r="H58" s="29"/>
      <c r="I58" s="29"/>
      <c r="J58" s="29"/>
    </row>
    <row r="59" spans="2:10" ht="10.5" customHeight="1" x14ac:dyDescent="0.2">
      <c r="B59" s="26"/>
      <c r="C59" s="31"/>
      <c r="D59" s="32" t="s">
        <v>59</v>
      </c>
      <c r="E59" s="29"/>
      <c r="F59" s="29"/>
      <c r="G59" s="29"/>
      <c r="H59" s="29"/>
      <c r="I59" s="29"/>
      <c r="J59" s="29"/>
    </row>
    <row r="60" spans="2:10" ht="10.5" customHeight="1" x14ac:dyDescent="0.2">
      <c r="B60" s="26"/>
      <c r="C60" s="31"/>
      <c r="D60" s="32" t="s">
        <v>60</v>
      </c>
      <c r="E60" s="29">
        <f>+'[1]INGRESOS DEVENGADOS MENSUAL '!E267+'[1]INGRESOS DEVENGADOS MENSUAL '!E268+'[1]INGRESOS DEVENGADOS MENSUAL '!E269+'[1]INGRESOS DEVENGADOS MENSUAL '!E270+'[1]INGRESOS DEVENGADOS MENSUAL '!E271+'[1]INGRESOS DEVENGADOS MENSUAL '!E272+'[1]INGRESOS DEVENGADOS MENSUAL '!E273+'[1]INGRESOS DEVENGADOS MENSUAL '!E278</f>
        <v>0</v>
      </c>
      <c r="F60" s="29">
        <f>+'[1]SABANA DE TRANSFERENCIAS'!J267+'[1]SABANA DE TRANSFERENCIAS'!J268+'[1]SABANA DE TRANSFERENCIAS'!J269+'[1]SABANA DE TRANSFERENCIAS'!J270+'[1]SABANA DE TRANSFERENCIAS'!J271+'[1]SABANA DE TRANSFERENCIAS'!J272+'[1]SABANA DE TRANSFERENCIAS'!J273+'[1]SABANA DE TRANSFERENCIAS'!J278+'[1]SABANA DE TRANSFERENCIAS'!R267+'[1]SABANA DE TRANSFERENCIAS'!R268+'[1]SABANA DE TRANSFERENCIAS'!R269+'[1]SABANA DE TRANSFERENCIAS'!R270+'[1]SABANA DE TRANSFERENCIAS'!R271+'[1]SABANA DE TRANSFERENCIAS'!R272+'[1]SABANA DE TRANSFERENCIAS'!R273+'[1]SABANA DE TRANSFERENCIAS'!R278</f>
        <v>17219298</v>
      </c>
      <c r="G60" s="29">
        <f>+E60+F60</f>
        <v>17219298</v>
      </c>
      <c r="H60" s="29">
        <f>+'[1]INGRESOS DEVENGADOS MENSUAL '!AU267+'[1]INGRESOS DEVENGADOS MENSUAL '!AU268+'[1]INGRESOS DEVENGADOS MENSUAL '!AU269+'[1]INGRESOS DEVENGADOS MENSUAL '!AU270+'[1]INGRESOS DEVENGADOS MENSUAL '!AU271+'[1]INGRESOS DEVENGADOS MENSUAL '!AU272+'[1]INGRESOS DEVENGADOS MENSUAL '!AU273+'[1]INGRESOS DEVENGADOS MENSUAL '!AU278</f>
        <v>12053508.6</v>
      </c>
      <c r="I60" s="29">
        <f>+'[1]INGRESOS DEVENGADOS MENSUAL '!AU267+'[1]INGRESOS DEVENGADOS MENSUAL '!AU268+'[1]INGRESOS DEVENGADOS MENSUAL '!AU269+'[1]INGRESOS DEVENGADOS MENSUAL '!AU270+'[1]INGRESOS DEVENGADOS MENSUAL '!AU271+'[1]INGRESOS DEVENGADOS MENSUAL '!AU272+'[1]INGRESOS DEVENGADOS MENSUAL '!AU273+'[1]INGRESOS DEVENGADOS MENSUAL '!AU278</f>
        <v>12053508.6</v>
      </c>
      <c r="J60" s="29">
        <f t="shared" si="1"/>
        <v>-5165789.4000000004</v>
      </c>
    </row>
    <row r="61" spans="2:10" ht="10.5" customHeight="1" x14ac:dyDescent="0.2">
      <c r="B61" s="26"/>
      <c r="C61" s="27" t="s">
        <v>61</v>
      </c>
      <c r="D61" s="28"/>
      <c r="E61" s="29">
        <f>SUM(E62:E63)</f>
        <v>0</v>
      </c>
      <c r="F61" s="29">
        <f>SUM(F62:F63)</f>
        <v>0</v>
      </c>
      <c r="G61" s="29">
        <f t="shared" ref="G61:I61" si="9">SUM(G62:G63)</f>
        <v>0</v>
      </c>
      <c r="H61" s="29">
        <f t="shared" si="9"/>
        <v>0</v>
      </c>
      <c r="I61" s="29">
        <f t="shared" si="9"/>
        <v>0</v>
      </c>
      <c r="J61" s="29">
        <f t="shared" si="1"/>
        <v>0</v>
      </c>
    </row>
    <row r="62" spans="2:10" ht="10.5" customHeight="1" x14ac:dyDescent="0.2">
      <c r="B62" s="26"/>
      <c r="C62" s="31"/>
      <c r="D62" s="32" t="s">
        <v>62</v>
      </c>
      <c r="E62" s="29"/>
      <c r="F62" s="29"/>
      <c r="G62" s="29"/>
      <c r="H62" s="29"/>
      <c r="I62" s="29"/>
      <c r="J62" s="29"/>
    </row>
    <row r="63" spans="2:10" ht="10.5" customHeight="1" x14ac:dyDescent="0.2">
      <c r="B63" s="26"/>
      <c r="C63" s="31"/>
      <c r="D63" s="32" t="s">
        <v>63</v>
      </c>
      <c r="E63" s="29"/>
      <c r="F63" s="29"/>
      <c r="G63" s="29"/>
      <c r="H63" s="29"/>
      <c r="I63" s="29"/>
      <c r="J63" s="29"/>
    </row>
    <row r="64" spans="2:10" ht="10.5" customHeight="1" x14ac:dyDescent="0.2">
      <c r="B64" s="26"/>
      <c r="C64" s="27" t="s">
        <v>64</v>
      </c>
      <c r="D64" s="28"/>
      <c r="E64" s="29"/>
      <c r="F64" s="29"/>
      <c r="G64" s="29"/>
      <c r="H64" s="29"/>
      <c r="I64" s="29"/>
      <c r="J64" s="29"/>
    </row>
    <row r="65" spans="2:10" ht="10.5" customHeight="1" x14ac:dyDescent="0.2">
      <c r="B65" s="26"/>
      <c r="C65" s="27" t="s">
        <v>65</v>
      </c>
      <c r="D65" s="28"/>
      <c r="E65" s="29"/>
      <c r="F65" s="29"/>
      <c r="G65" s="29"/>
      <c r="H65" s="29"/>
      <c r="I65" s="29"/>
      <c r="J65" s="29"/>
    </row>
    <row r="66" spans="2:10" ht="10.5" customHeight="1" x14ac:dyDescent="0.2">
      <c r="B66" s="35"/>
      <c r="C66" s="43"/>
      <c r="D66" s="44"/>
      <c r="E66" s="29"/>
      <c r="F66" s="29"/>
      <c r="G66" s="29"/>
      <c r="H66" s="29"/>
      <c r="I66" s="29"/>
      <c r="J66" s="29"/>
    </row>
    <row r="67" spans="2:10" ht="10.5" customHeight="1" x14ac:dyDescent="0.2">
      <c r="B67" s="23" t="s">
        <v>66</v>
      </c>
      <c r="C67" s="24"/>
      <c r="D67" s="38"/>
      <c r="E67" s="45">
        <f>+E47+E56+E61+E64+E65</f>
        <v>74060000</v>
      </c>
      <c r="F67" s="45">
        <f t="shared" ref="F67:I67" si="10">+F47+F56+F61+F64+F65</f>
        <v>47732850</v>
      </c>
      <c r="G67" s="45">
        <f t="shared" si="10"/>
        <v>121792850</v>
      </c>
      <c r="H67" s="45">
        <f>+H47+H56+H61+H64+H65</f>
        <v>67736328.599999994</v>
      </c>
      <c r="I67" s="45">
        <f t="shared" si="10"/>
        <v>67736328.599999994</v>
      </c>
      <c r="J67" s="45">
        <f t="shared" si="1"/>
        <v>-54056521.400000006</v>
      </c>
    </row>
    <row r="68" spans="2:10" ht="10.5" customHeight="1" x14ac:dyDescent="0.2">
      <c r="B68" s="35"/>
      <c r="C68" s="43"/>
      <c r="D68" s="44"/>
      <c r="E68" s="29"/>
      <c r="F68" s="29"/>
      <c r="G68" s="29"/>
      <c r="H68" s="29"/>
      <c r="I68" s="29"/>
      <c r="J68" s="29"/>
    </row>
    <row r="69" spans="2:10" ht="10.5" customHeight="1" x14ac:dyDescent="0.2">
      <c r="B69" s="23" t="s">
        <v>67</v>
      </c>
      <c r="C69" s="24"/>
      <c r="D69" s="38"/>
      <c r="E69" s="46">
        <f>SUM(E70)</f>
        <v>0</v>
      </c>
      <c r="F69" s="46">
        <f t="shared" ref="F69:I69" si="11">SUM(F70)</f>
        <v>0</v>
      </c>
      <c r="G69" s="46">
        <f t="shared" si="11"/>
        <v>0</v>
      </c>
      <c r="H69" s="46">
        <f t="shared" si="11"/>
        <v>0</v>
      </c>
      <c r="I69" s="46">
        <f t="shared" si="11"/>
        <v>0</v>
      </c>
      <c r="J69" s="46">
        <f t="shared" si="1"/>
        <v>0</v>
      </c>
    </row>
    <row r="70" spans="2:10" ht="10.5" customHeight="1" x14ac:dyDescent="0.2">
      <c r="B70" s="26"/>
      <c r="C70" s="27" t="s">
        <v>68</v>
      </c>
      <c r="D70" s="28"/>
      <c r="E70" s="29"/>
      <c r="F70" s="29"/>
      <c r="G70" s="29">
        <f>+E70+F70</f>
        <v>0</v>
      </c>
      <c r="H70" s="29"/>
      <c r="I70" s="29"/>
      <c r="J70" s="29"/>
    </row>
    <row r="71" spans="2:10" ht="10.5" customHeight="1" x14ac:dyDescent="0.2">
      <c r="B71" s="35"/>
      <c r="C71" s="43"/>
      <c r="D71" s="44"/>
      <c r="E71" s="29"/>
      <c r="F71" s="29"/>
      <c r="G71" s="29"/>
      <c r="H71" s="29"/>
      <c r="I71" s="29"/>
      <c r="J71" s="29"/>
    </row>
    <row r="72" spans="2:10" ht="10.5" customHeight="1" x14ac:dyDescent="0.2">
      <c r="B72" s="23" t="s">
        <v>69</v>
      </c>
      <c r="C72" s="24"/>
      <c r="D72" s="38"/>
      <c r="E72" s="45">
        <f>+E43+E67+E69</f>
        <v>517361272</v>
      </c>
      <c r="F72" s="45">
        <f t="shared" ref="F72:G72" si="12">+F43+F67+F69</f>
        <v>55718068.909999996</v>
      </c>
      <c r="G72" s="45">
        <f t="shared" si="12"/>
        <v>573079340.90999997</v>
      </c>
      <c r="H72" s="45">
        <f>+H43+H67+H69</f>
        <v>340457341.86000001</v>
      </c>
      <c r="I72" s="45">
        <f>+I43+I67+I69</f>
        <v>340457341.86000001</v>
      </c>
      <c r="J72" s="45">
        <f t="shared" si="1"/>
        <v>-232621999.04999995</v>
      </c>
    </row>
    <row r="73" spans="2:10" ht="10.5" customHeight="1" x14ac:dyDescent="0.2">
      <c r="B73" s="35"/>
      <c r="C73" s="43"/>
      <c r="D73" s="44"/>
      <c r="E73" s="29"/>
      <c r="F73" s="29"/>
      <c r="G73" s="29"/>
      <c r="H73" s="29"/>
      <c r="I73" s="29"/>
      <c r="J73" s="29"/>
    </row>
    <row r="74" spans="2:10" ht="10.5" customHeight="1" x14ac:dyDescent="0.2">
      <c r="B74" s="26"/>
      <c r="C74" s="47" t="s">
        <v>70</v>
      </c>
      <c r="D74" s="38"/>
      <c r="E74" s="29"/>
      <c r="F74" s="29"/>
      <c r="G74" s="29"/>
      <c r="H74" s="29"/>
      <c r="I74" s="29"/>
      <c r="J74" s="29"/>
    </row>
    <row r="75" spans="2:10" ht="10.5" customHeight="1" x14ac:dyDescent="0.2">
      <c r="B75" s="26"/>
      <c r="C75" s="27" t="s">
        <v>71</v>
      </c>
      <c r="D75" s="28"/>
      <c r="E75" s="29"/>
      <c r="F75" s="29"/>
      <c r="G75" s="29"/>
      <c r="H75" s="29"/>
      <c r="I75" s="29"/>
      <c r="J75" s="29"/>
    </row>
    <row r="76" spans="2:10" ht="10.5" customHeight="1" x14ac:dyDescent="0.2">
      <c r="B76" s="26"/>
      <c r="C76" s="27" t="s">
        <v>72</v>
      </c>
      <c r="D76" s="28"/>
      <c r="E76" s="29"/>
      <c r="F76" s="29"/>
      <c r="G76" s="29"/>
      <c r="H76" s="29"/>
      <c r="I76" s="29"/>
      <c r="J76" s="29"/>
    </row>
    <row r="77" spans="2:10" ht="10.5" customHeight="1" x14ac:dyDescent="0.2">
      <c r="B77" s="26"/>
      <c r="C77" s="47" t="s">
        <v>73</v>
      </c>
      <c r="D77" s="38"/>
      <c r="E77" s="29"/>
      <c r="F77" s="29"/>
      <c r="G77" s="29"/>
      <c r="H77" s="29"/>
      <c r="I77" s="29"/>
      <c r="J77" s="29"/>
    </row>
    <row r="78" spans="2:10" ht="10.5" customHeight="1" thickBot="1" x14ac:dyDescent="0.25">
      <c r="B78" s="48"/>
      <c r="C78" s="49"/>
      <c r="D78" s="50"/>
      <c r="E78" s="51"/>
      <c r="F78" s="51"/>
      <c r="G78" s="51"/>
      <c r="H78" s="51"/>
      <c r="I78" s="51"/>
      <c r="J78" s="51"/>
    </row>
    <row r="85" spans="2:10" x14ac:dyDescent="0.2">
      <c r="B85" s="52" t="s">
        <v>74</v>
      </c>
      <c r="C85" s="52"/>
      <c r="D85" s="52"/>
      <c r="E85" s="52" t="s">
        <v>75</v>
      </c>
      <c r="F85" s="52"/>
      <c r="G85" s="52"/>
      <c r="I85" s="52" t="s">
        <v>76</v>
      </c>
      <c r="J85" s="52"/>
    </row>
    <row r="86" spans="2:10" x14ac:dyDescent="0.2">
      <c r="B86" s="52" t="s">
        <v>77</v>
      </c>
      <c r="C86" s="52"/>
      <c r="D86" s="52"/>
      <c r="E86" s="52" t="s">
        <v>78</v>
      </c>
      <c r="F86" s="52"/>
      <c r="G86" s="52"/>
      <c r="I86" s="52" t="s">
        <v>79</v>
      </c>
      <c r="J86" s="52"/>
    </row>
  </sheetData>
  <mergeCells count="55">
    <mergeCell ref="B86:D86"/>
    <mergeCell ref="E86:G86"/>
    <mergeCell ref="I86:J86"/>
    <mergeCell ref="C76:D76"/>
    <mergeCell ref="C77:D77"/>
    <mergeCell ref="C78:D78"/>
    <mergeCell ref="B85:D85"/>
    <mergeCell ref="E85:G85"/>
    <mergeCell ref="I85:J85"/>
    <mergeCell ref="C70:D70"/>
    <mergeCell ref="C71:D71"/>
    <mergeCell ref="B72:D72"/>
    <mergeCell ref="C73:D73"/>
    <mergeCell ref="C74:D74"/>
    <mergeCell ref="C75:D75"/>
    <mergeCell ref="C64:D64"/>
    <mergeCell ref="C65:D65"/>
    <mergeCell ref="C66:D66"/>
    <mergeCell ref="B67:D67"/>
    <mergeCell ref="C68:D68"/>
    <mergeCell ref="B69:D69"/>
    <mergeCell ref="B43:D43"/>
    <mergeCell ref="B44:D44"/>
    <mergeCell ref="B46:D46"/>
    <mergeCell ref="C47:D47"/>
    <mergeCell ref="C56:D56"/>
    <mergeCell ref="C61:D61"/>
    <mergeCell ref="C17:D17"/>
    <mergeCell ref="C18:D18"/>
    <mergeCell ref="C30:D30"/>
    <mergeCell ref="C36:D36"/>
    <mergeCell ref="C37:D37"/>
    <mergeCell ref="C39:D39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</mergeCells>
  <pageMargins left="0.59055118110236227" right="0.39370078740157483" top="1.9291338582677167" bottom="0.94488188976377963" header="0.31496062992125984" footer="0.31496062992125984"/>
  <pageSetup scale="59" fitToHeight="0" orientation="portrait" r:id="rId1"/>
  <headerFooter>
    <oddHeader>&amp;C&amp;G</oddHeader>
    <oddFooter>&amp;R&amp;G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EAI-LDF (2)</vt:lpstr>
      <vt:lpstr>'EAI-LDF (2)'!Área_de_impresión</vt:lpstr>
      <vt:lpstr>'EAI-LDF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2019-07-27T19:14:40Z</cp:lastPrinted>
  <dcterms:created xsi:type="dcterms:W3CDTF">2019-07-27T19:13:48Z</dcterms:created>
  <dcterms:modified xsi:type="dcterms:W3CDTF">2019-07-27T19:15:00Z</dcterms:modified>
</cp:coreProperties>
</file>