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7125" windowHeight="11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calcChain.xml><?xml version="1.0" encoding="utf-8"?>
<calcChain xmlns="http://schemas.openxmlformats.org/spreadsheetml/2006/main">
  <c r="AL177" i="2" l="1"/>
  <c r="AL176" i="2"/>
  <c r="AL174" i="2"/>
  <c r="AL173" i="2"/>
  <c r="AL172" i="2"/>
  <c r="AL171" i="2"/>
  <c r="AL170" i="2"/>
  <c r="AL168" i="2"/>
  <c r="AL167" i="2"/>
  <c r="AL166" i="2"/>
  <c r="AL165" i="2"/>
  <c r="AL163" i="2"/>
  <c r="AL160" i="2"/>
  <c r="AL159" i="2"/>
  <c r="AL158" i="2"/>
  <c r="AL157" i="2"/>
  <c r="AL156" i="2"/>
  <c r="AL155" i="2"/>
  <c r="AL154" i="2"/>
  <c r="AL153" i="2"/>
  <c r="AL152" i="2"/>
  <c r="AL150" i="2"/>
  <c r="AL149" i="2"/>
  <c r="AL148" i="2"/>
  <c r="AL147" i="2"/>
  <c r="AL146" i="2"/>
  <c r="AL145" i="2"/>
  <c r="AL144" i="2"/>
  <c r="AL143" i="2"/>
  <c r="AL142" i="2"/>
  <c r="AL141" i="2"/>
  <c r="AL140" i="2"/>
  <c r="AL139" i="2"/>
  <c r="AL138" i="2"/>
  <c r="AL136" i="2"/>
  <c r="AL135" i="2"/>
  <c r="AL134" i="2"/>
  <c r="AL133" i="2"/>
  <c r="AL131" i="2"/>
  <c r="AL130" i="2"/>
  <c r="AL129" i="2"/>
  <c r="AL128" i="2"/>
  <c r="AL127" i="2"/>
  <c r="AL126" i="2"/>
  <c r="AL125"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5" i="2"/>
  <c r="AL94" i="2"/>
  <c r="AL93" i="2"/>
  <c r="AL92" i="2"/>
  <c r="AL91" i="2"/>
  <c r="AL90" i="2"/>
  <c r="AL89" i="2"/>
  <c r="AL88" i="2"/>
  <c r="AL87" i="2"/>
  <c r="AL86" i="2"/>
  <c r="AL85" i="2"/>
  <c r="AL84" i="2"/>
  <c r="AL83" i="2"/>
  <c r="AL82" i="2"/>
  <c r="AL80" i="2"/>
  <c r="AL79" i="2"/>
  <c r="AL78" i="2"/>
  <c r="AL77" i="2"/>
  <c r="AL76" i="2"/>
  <c r="AL75" i="2"/>
  <c r="AL73" i="2"/>
  <c r="AL72" i="2"/>
  <c r="AL71" i="2"/>
  <c r="AL69" i="2"/>
  <c r="AL68" i="2"/>
  <c r="AL67" i="2"/>
  <c r="AL66" i="2"/>
  <c r="AL65" i="2"/>
  <c r="AL64" i="2"/>
  <c r="AL63" i="2"/>
  <c r="AL62" i="2"/>
  <c r="AL61" i="2"/>
  <c r="AL60" i="2"/>
  <c r="AL59" i="2"/>
  <c r="AL58" i="2"/>
  <c r="AL57" i="2"/>
  <c r="AL56" i="2"/>
  <c r="AL55" i="2"/>
  <c r="AL54" i="2"/>
  <c r="AL53" i="2"/>
  <c r="AL52" i="2"/>
  <c r="AL51" i="2"/>
  <c r="AL50" i="2"/>
  <c r="AL48" i="2"/>
  <c r="AL47" i="2"/>
  <c r="AL46" i="2"/>
  <c r="AL45" i="2"/>
  <c r="AL44" i="2"/>
  <c r="AL43" i="2"/>
  <c r="AL41" i="2"/>
  <c r="AL40" i="2"/>
  <c r="AL39" i="2"/>
  <c r="AL38" i="2"/>
  <c r="AL37" i="2"/>
  <c r="AL36" i="2"/>
  <c r="AL35" i="2"/>
  <c r="AL34" i="2"/>
  <c r="AL33" i="2"/>
  <c r="AL31" i="2"/>
  <c r="AL30" i="2"/>
  <c r="AL29" i="2"/>
  <c r="AL28" i="2"/>
  <c r="AL27" i="2"/>
  <c r="AL26" i="2"/>
  <c r="AL25" i="2"/>
  <c r="AL24" i="2"/>
  <c r="AL23" i="2"/>
  <c r="AL21" i="2"/>
  <c r="AL20" i="2"/>
  <c r="AL19" i="2"/>
  <c r="AL18" i="2"/>
  <c r="AL17" i="2"/>
  <c r="AL16" i="2"/>
  <c r="AL15" i="2"/>
  <c r="AL14" i="2"/>
  <c r="AL13" i="2"/>
  <c r="AL12" i="2"/>
  <c r="AL11" i="2"/>
  <c r="AL10" i="2"/>
  <c r="AL9" i="2"/>
  <c r="AL8" i="2"/>
  <c r="AL177" i="1"/>
  <c r="AL176" i="1"/>
  <c r="AL174" i="1"/>
  <c r="AL173" i="1"/>
  <c r="AL172" i="1"/>
  <c r="AL171" i="1"/>
  <c r="AL170" i="1"/>
  <c r="AL168" i="1"/>
  <c r="AL167" i="1"/>
  <c r="AL166" i="1"/>
  <c r="AL165" i="1"/>
  <c r="AL163" i="1"/>
  <c r="AL160" i="1"/>
  <c r="AL159" i="1"/>
  <c r="AL158" i="1"/>
  <c r="AL157" i="1"/>
  <c r="AL156" i="1"/>
  <c r="AL155" i="1"/>
  <c r="AL154" i="1"/>
  <c r="AL153" i="1"/>
  <c r="AL152" i="1"/>
  <c r="AL150" i="1"/>
  <c r="AL149" i="1"/>
  <c r="AL148" i="1"/>
  <c r="AL147" i="1"/>
  <c r="AL146" i="1"/>
  <c r="AL145" i="1"/>
  <c r="AL144" i="1"/>
  <c r="AL143" i="1"/>
  <c r="AL142" i="1"/>
  <c r="AL141" i="1"/>
  <c r="AL140" i="1"/>
  <c r="AL139" i="1"/>
  <c r="AL138" i="1"/>
  <c r="AL136" i="1"/>
  <c r="AL135" i="1"/>
  <c r="AL134" i="1"/>
  <c r="AL133" i="1"/>
  <c r="AL131" i="1"/>
  <c r="AL130" i="1"/>
  <c r="AL129" i="1"/>
  <c r="AL128" i="1"/>
  <c r="AL127" i="1"/>
  <c r="AL126" i="1"/>
  <c r="AL125" i="1"/>
  <c r="AL123" i="1"/>
  <c r="AL122" i="1"/>
  <c r="AL121" i="1"/>
  <c r="AL120" i="1"/>
  <c r="AL119" i="1"/>
  <c r="AL118" i="1"/>
  <c r="AL117" i="1"/>
  <c r="AL116" i="1"/>
  <c r="AL115" i="1"/>
  <c r="AL114" i="1"/>
  <c r="AL113" i="1"/>
  <c r="AL112" i="1"/>
  <c r="AL111" i="1"/>
  <c r="AL110" i="1"/>
  <c r="AL109" i="1"/>
  <c r="AL108" i="1"/>
  <c r="AL107" i="1"/>
  <c r="AL106" i="1"/>
  <c r="AL105" i="1"/>
  <c r="AL104" i="1"/>
  <c r="AL103" i="1"/>
  <c r="AL102" i="1"/>
  <c r="AL101" i="1"/>
  <c r="AL100" i="1"/>
  <c r="AL99" i="1"/>
  <c r="AL98" i="1"/>
  <c r="AL97" i="1"/>
  <c r="AL95" i="1"/>
  <c r="AL94" i="1"/>
  <c r="AL93" i="1"/>
  <c r="AL92" i="1"/>
  <c r="AL91" i="1"/>
  <c r="AL90" i="1"/>
  <c r="AL89" i="1"/>
  <c r="AL88" i="1"/>
  <c r="AL87" i="1"/>
  <c r="AL86" i="1"/>
  <c r="AL85" i="1"/>
  <c r="AL84" i="1"/>
  <c r="AL83" i="1"/>
  <c r="AL82" i="1"/>
  <c r="AL80" i="1"/>
  <c r="AL79" i="1"/>
  <c r="AL78" i="1"/>
  <c r="AL77" i="1"/>
  <c r="AL76" i="1"/>
  <c r="AL75" i="1"/>
  <c r="AL73" i="1"/>
  <c r="AL72" i="1"/>
  <c r="AL71" i="1"/>
  <c r="AL69" i="1"/>
  <c r="AL68" i="1"/>
  <c r="AL67" i="1"/>
  <c r="AL66" i="1"/>
  <c r="AL65" i="1"/>
  <c r="AL64" i="1"/>
  <c r="AL63" i="1"/>
  <c r="AL62" i="1"/>
  <c r="AL61" i="1"/>
  <c r="AL60" i="1"/>
  <c r="AL59" i="1"/>
  <c r="AL58" i="1"/>
  <c r="AL57" i="1"/>
  <c r="AL56" i="1"/>
  <c r="AL55" i="1"/>
  <c r="AL54" i="1"/>
  <c r="AL53" i="1"/>
  <c r="AL52" i="1"/>
  <c r="AL51" i="1"/>
  <c r="AL50" i="1"/>
  <c r="AL48" i="1"/>
  <c r="AL47" i="1"/>
  <c r="AL46" i="1"/>
  <c r="AL45" i="1"/>
  <c r="AL44" i="1"/>
  <c r="AL43" i="1"/>
  <c r="AL41" i="1"/>
  <c r="AL40" i="1"/>
  <c r="AL39" i="1"/>
  <c r="AL38" i="1"/>
  <c r="AL37" i="1"/>
  <c r="AL36" i="1"/>
  <c r="AL35" i="1"/>
  <c r="AL34" i="1"/>
  <c r="AL33" i="1"/>
  <c r="AL31" i="1"/>
  <c r="AL30" i="1"/>
  <c r="AL29" i="1"/>
  <c r="AL28" i="1"/>
  <c r="AL27" i="1"/>
  <c r="AL26" i="1"/>
  <c r="AL25" i="1"/>
  <c r="AL24" i="1"/>
  <c r="AL23" i="1"/>
  <c r="AL21" i="1"/>
  <c r="AL20" i="1"/>
  <c r="AL19" i="1"/>
  <c r="AL18" i="1"/>
  <c r="AL17" i="1"/>
  <c r="AL16" i="1"/>
  <c r="AL15" i="1"/>
  <c r="AL14" i="1"/>
  <c r="AL13" i="1"/>
  <c r="AL12" i="1"/>
  <c r="AL11" i="1"/>
  <c r="AL10" i="1"/>
  <c r="AL9" i="1"/>
  <c r="AL8" i="1"/>
  <c r="AP177" i="2"/>
  <c r="AP176" i="2"/>
  <c r="AP174" i="2"/>
  <c r="AP173" i="2"/>
  <c r="AP172" i="2"/>
  <c r="AP171" i="2"/>
  <c r="AP170" i="2"/>
  <c r="AP168" i="2"/>
  <c r="AP167" i="2"/>
  <c r="AP166" i="2"/>
  <c r="AP165" i="2"/>
  <c r="AP163" i="2"/>
  <c r="AP160" i="2"/>
  <c r="AP159" i="2"/>
  <c r="AP158" i="2"/>
  <c r="AP157" i="2"/>
  <c r="AP156" i="2"/>
  <c r="AP155" i="2"/>
  <c r="AP154" i="2"/>
  <c r="AP153" i="2"/>
  <c r="AP152" i="2"/>
  <c r="AP150" i="2"/>
  <c r="AP149" i="2"/>
  <c r="AP148" i="2"/>
  <c r="AP147" i="2"/>
  <c r="AP146" i="2"/>
  <c r="AP145" i="2"/>
  <c r="AP144" i="2"/>
  <c r="AP143" i="2"/>
  <c r="AP142" i="2"/>
  <c r="AP141" i="2"/>
  <c r="AP140" i="2"/>
  <c r="AP139" i="2"/>
  <c r="AP138" i="2"/>
  <c r="AP136" i="2"/>
  <c r="AP135" i="2"/>
  <c r="AP134" i="2"/>
  <c r="AP133" i="2"/>
  <c r="AP131" i="2"/>
  <c r="AP130" i="2"/>
  <c r="AP129" i="2"/>
  <c r="AP128" i="2"/>
  <c r="AP127" i="2"/>
  <c r="AP126" i="2"/>
  <c r="AP125"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5" i="2"/>
  <c r="AP94" i="2"/>
  <c r="AP93" i="2"/>
  <c r="AP92" i="2"/>
  <c r="AP91" i="2"/>
  <c r="AP90" i="2"/>
  <c r="AP89" i="2"/>
  <c r="AP88" i="2"/>
  <c r="AP87" i="2"/>
  <c r="AP86" i="2"/>
  <c r="AP85" i="2"/>
  <c r="AP84" i="2"/>
  <c r="AP83" i="2"/>
  <c r="AP82" i="2"/>
  <c r="AP80" i="2"/>
  <c r="AP79" i="2"/>
  <c r="AP78" i="2"/>
  <c r="AP77" i="2"/>
  <c r="AP76" i="2"/>
  <c r="AP75" i="2"/>
  <c r="AP73" i="2"/>
  <c r="AP72" i="2"/>
  <c r="AP71" i="2"/>
  <c r="AP69" i="2"/>
  <c r="AP68" i="2"/>
  <c r="AP67" i="2"/>
  <c r="AP66" i="2"/>
  <c r="AP65" i="2"/>
  <c r="AP64" i="2"/>
  <c r="AP63" i="2"/>
  <c r="AP62" i="2"/>
  <c r="AP61" i="2"/>
  <c r="AP60" i="2"/>
  <c r="AP59" i="2"/>
  <c r="AP58" i="2"/>
  <c r="AP57" i="2"/>
  <c r="AP56" i="2"/>
  <c r="AP55" i="2"/>
  <c r="AP54" i="2"/>
  <c r="AP53" i="2"/>
  <c r="AP52" i="2"/>
  <c r="AP51" i="2"/>
  <c r="AP50" i="2"/>
  <c r="AP48" i="2"/>
  <c r="AP47" i="2"/>
  <c r="AP46" i="2"/>
  <c r="AP45" i="2"/>
  <c r="AP44" i="2"/>
  <c r="AP43" i="2"/>
  <c r="AP41" i="2"/>
  <c r="AP40" i="2"/>
  <c r="AP39" i="2"/>
  <c r="AP38" i="2"/>
  <c r="AP37" i="2"/>
  <c r="AP36" i="2"/>
  <c r="AP35" i="2"/>
  <c r="AP34" i="2"/>
  <c r="AP33" i="2"/>
  <c r="AP31" i="2"/>
  <c r="AP30" i="2"/>
  <c r="AP29" i="2"/>
  <c r="AP28" i="2"/>
  <c r="AP27" i="2"/>
  <c r="AP26" i="2"/>
  <c r="AP25" i="2"/>
  <c r="AP24" i="2"/>
  <c r="AP23" i="2"/>
  <c r="AP21" i="2"/>
  <c r="AP20" i="2"/>
  <c r="AP19" i="2"/>
  <c r="AP18" i="2"/>
  <c r="AP17" i="2"/>
  <c r="AP16" i="2"/>
  <c r="AP15" i="2"/>
  <c r="AP14" i="2"/>
  <c r="AP13" i="2"/>
  <c r="AP12" i="2"/>
  <c r="AP11" i="2"/>
  <c r="AP10" i="2"/>
  <c r="AP9" i="2"/>
  <c r="AP8" i="2"/>
  <c r="AP177" i="1"/>
  <c r="AP176" i="1"/>
  <c r="AP174" i="1"/>
  <c r="AP173" i="1"/>
  <c r="AP172" i="1"/>
  <c r="AP171" i="1"/>
  <c r="AP170" i="1"/>
  <c r="AP168" i="1"/>
  <c r="AP167" i="1"/>
  <c r="AP166" i="1"/>
  <c r="AP165" i="1"/>
  <c r="AP163" i="1"/>
  <c r="AP160" i="1"/>
  <c r="AP159" i="1"/>
  <c r="AP158" i="1"/>
  <c r="AP157" i="1"/>
  <c r="AP156" i="1"/>
  <c r="AP155" i="1"/>
  <c r="AP154" i="1"/>
  <c r="AP153" i="1"/>
  <c r="AP152" i="1"/>
  <c r="AP150" i="1"/>
  <c r="AP149" i="1"/>
  <c r="AP148" i="1"/>
  <c r="AP147" i="1"/>
  <c r="AP146" i="1"/>
  <c r="AP145" i="1"/>
  <c r="AP144" i="1"/>
  <c r="AP143" i="1"/>
  <c r="AP142" i="1"/>
  <c r="AP141" i="1"/>
  <c r="AP140" i="1"/>
  <c r="AP139" i="1"/>
  <c r="AP138" i="1"/>
  <c r="AP136" i="1"/>
  <c r="AP135" i="1"/>
  <c r="AP134" i="1"/>
  <c r="AP133" i="1"/>
  <c r="AP131" i="1"/>
  <c r="AP130" i="1"/>
  <c r="AP129" i="1"/>
  <c r="AP128" i="1"/>
  <c r="AP127" i="1"/>
  <c r="AP126" i="1"/>
  <c r="AP125" i="1"/>
  <c r="AP123" i="1"/>
  <c r="AP122" i="1"/>
  <c r="AP121" i="1"/>
  <c r="AP120" i="1"/>
  <c r="AP119" i="1"/>
  <c r="AP118" i="1"/>
  <c r="AP117" i="1"/>
  <c r="AP116" i="1"/>
  <c r="AP115" i="1"/>
  <c r="AP114" i="1"/>
  <c r="AP113" i="1"/>
  <c r="AP112" i="1"/>
  <c r="AP111" i="1"/>
  <c r="AP110" i="1"/>
  <c r="AP109" i="1"/>
  <c r="AP108" i="1"/>
  <c r="AP107" i="1"/>
  <c r="AP106" i="1"/>
  <c r="AP105" i="1"/>
  <c r="AP104" i="1"/>
  <c r="AP103" i="1"/>
  <c r="AP102" i="1"/>
  <c r="AP101" i="1"/>
  <c r="AP100" i="1"/>
  <c r="AP99" i="1"/>
  <c r="AP98" i="1"/>
  <c r="AP97" i="1"/>
  <c r="AP95" i="1"/>
  <c r="AP94" i="1"/>
  <c r="AP93" i="1"/>
  <c r="AP92" i="1"/>
  <c r="AP91" i="1"/>
  <c r="AP90" i="1"/>
  <c r="AP89" i="1"/>
  <c r="AP88" i="1"/>
  <c r="AP87" i="1"/>
  <c r="AP86" i="1"/>
  <c r="AP85" i="1"/>
  <c r="AP84" i="1"/>
  <c r="AP83" i="1"/>
  <c r="AP82" i="1"/>
  <c r="AP80" i="1"/>
  <c r="AP79" i="1"/>
  <c r="AP78" i="1"/>
  <c r="AP77" i="1"/>
  <c r="AP76" i="1"/>
  <c r="AP75" i="1"/>
  <c r="AP73" i="1"/>
  <c r="AP72" i="1"/>
  <c r="AP71" i="1"/>
  <c r="AP69" i="1"/>
  <c r="AP68" i="1"/>
  <c r="AP67" i="1"/>
  <c r="AP66" i="1"/>
  <c r="AP65" i="1"/>
  <c r="AP64" i="1"/>
  <c r="AP63" i="1"/>
  <c r="AP62" i="1"/>
  <c r="AP61" i="1"/>
  <c r="AP60" i="1"/>
  <c r="AP59" i="1"/>
  <c r="AP58" i="1"/>
  <c r="AP57" i="1"/>
  <c r="AP56" i="1"/>
  <c r="AP55" i="1"/>
  <c r="AP54" i="1"/>
  <c r="AP53" i="1"/>
  <c r="AP52" i="1"/>
  <c r="AP51" i="1"/>
  <c r="AP50" i="1"/>
  <c r="AP48" i="1"/>
  <c r="AP47" i="1"/>
  <c r="AP46" i="1"/>
  <c r="AP45" i="1"/>
  <c r="AP44" i="1"/>
  <c r="AP43" i="1"/>
  <c r="AP41" i="1"/>
  <c r="AP40" i="1"/>
  <c r="AP39" i="1"/>
  <c r="AP38" i="1"/>
  <c r="AP37" i="1"/>
  <c r="AP36" i="1"/>
  <c r="AP35" i="1"/>
  <c r="AP34" i="1"/>
  <c r="AP33" i="1"/>
  <c r="AP31" i="1"/>
  <c r="AP30" i="1"/>
  <c r="AP29" i="1"/>
  <c r="AP28" i="1"/>
  <c r="AP27" i="1"/>
  <c r="AP26" i="1"/>
  <c r="AP25" i="1"/>
  <c r="AP24" i="1"/>
  <c r="AP23" i="1"/>
  <c r="AP21" i="1"/>
  <c r="AP20" i="1"/>
  <c r="AP19" i="1"/>
  <c r="AP18" i="1"/>
  <c r="AP17" i="1"/>
  <c r="AP16" i="1"/>
  <c r="AP15" i="1"/>
  <c r="AP14" i="1"/>
  <c r="AP13" i="1"/>
  <c r="AP12" i="1"/>
  <c r="AP11" i="1"/>
  <c r="AP10" i="1"/>
  <c r="AP9" i="1"/>
  <c r="AP8" i="1"/>
</calcChain>
</file>

<file path=xl/sharedStrings.xml><?xml version="1.0" encoding="utf-8"?>
<sst xmlns="http://schemas.openxmlformats.org/spreadsheetml/2006/main" count="8606" uniqueCount="1274">
  <si>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</si>
  <si>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</si>
  <si>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</si>
  <si>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</si>
  <si>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</si>
  <si>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</si>
  <si>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</si>
  <si>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</si>
  <si>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</si>
  <si>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</si>
  <si>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</si>
  <si>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</si>
  <si>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</si>
  <si>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</si>
  <si>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</si>
  <si>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</si>
  <si>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</si>
  <si>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</si>
  <si>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</si>
  <si>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</si>
  <si>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</si>
  <si>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</si>
  <si>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</si>
  <si>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</si>
  <si>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</si>
  <si>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</si>
  <si>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</si>
  <si>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</si>
  <si>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</si>
  <si>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</si>
  <si>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</si>
  <si>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</si>
  <si>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</si>
  <si>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</si>
  <si>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</si>
  <si>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</si>
  <si>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</si>
  <si>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</si>
  <si>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</si>
  <si>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</si>
  <si>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</si>
  <si>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</si>
  <si>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</si>
  <si>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</si>
  <si>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</si>
  <si>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</si>
  <si>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</si>
  <si>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</si>
  <si>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</si>
  <si>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</si>
  <si>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</si>
  <si>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</si>
  <si>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</si>
  <si>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</si>
  <si>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</si>
  <si>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</si>
  <si>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</si>
  <si>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</si>
  <si>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</si>
  <si>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</si>
  <si>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</si>
  <si>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</si>
  <si>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</si>
  <si>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</si>
  <si>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</si>
  <si>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</si>
  <si>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</si>
  <si>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</si>
  <si>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</si>
  <si>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</si>
  <si>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</si>
  <si>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</si>
  <si>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</si>
  <si>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</si>
  <si>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</si>
  <si>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</si>
  <si>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</si>
  <si>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</si>
  <si>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</si>
  <si>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</si>
  <si>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</si>
  <si>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</si>
  <si>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</si>
  <si>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</si>
  <si>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</si>
  <si>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</si>
  <si>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</si>
  <si>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</si>
  <si>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</si>
  <si>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</si>
  <si>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</si>
  <si>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</si>
  <si>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</si>
  <si>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</si>
  <si>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</si>
  <si>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</si>
  <si>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</si>
  <si>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</si>
  <si>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</si>
  <si>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</si>
  <si>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</si>
  <si>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</si>
  <si>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</si>
  <si>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</si>
  <si>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</si>
  <si>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</si>
  <si>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</si>
  <si>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</si>
  <si>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</si>
  <si>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</si>
  <si>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</si>
  <si>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</si>
  <si>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</si>
  <si>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</si>
  <si>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</si>
  <si>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</si>
  <si>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</si>
  <si>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</si>
  <si>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</si>
  <si>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</si>
  <si>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</si>
  <si>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</si>
  <si>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</si>
  <si>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</si>
  <si>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</si>
  <si>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</si>
  <si>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</si>
  <si>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</si>
  <si>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</si>
  <si>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</si>
  <si>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</si>
  <si>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</si>
  <si>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</si>
  <si>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</si>
  <si>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</si>
  <si>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</si>
  <si>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</si>
  <si>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</si>
  <si>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</si>
  <si>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</si>
  <si>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</si>
  <si>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</si>
  <si>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</si>
  <si>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</si>
  <si>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</si>
  <si>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</si>
  <si>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</si>
  <si>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</si>
  <si>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</si>
  <si>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</si>
  <si>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</si>
  <si>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</si>
  <si>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</si>
  <si>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</si>
  <si>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</si>
  <si>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</si>
  <si>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</si>
  <si>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</si>
  <si>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</si>
  <si>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</si>
  <si>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</si>
  <si>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</si>
  <si>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</si>
  <si>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</si>
  <si>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</si>
  <si>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</si>
  <si>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</si>
  <si>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</si>
  <si>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</si>
  <si>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</si>
  <si>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</si>
  <si>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</si>
  <si>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</si>
  <si>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</si>
  <si>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</si>
  <si>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</si>
  <si>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</si>
  <si>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</si>
  <si>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</si>
  <si>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</si>
  <si>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</si>
  <si>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</si>
  <si>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</si>
  <si>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</si>
  <si>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</si>
  <si>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</si>
  <si>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</si>
  <si>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</si>
  <si>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</si>
  <si>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</si>
  <si>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</si>
  <si>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</si>
  <si>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</si>
  <si>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</si>
  <si>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</si>
  <si>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</si>
  <si>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</si>
  <si>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</si>
  <si>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</si>
  <si>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</si>
  <si>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</si>
  <si>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</si>
  <si>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</si>
  <si>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</si>
  <si>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</si>
  <si>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</si>
  <si>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</si>
  <si>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</si>
  <si>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</si>
  <si>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</si>
  <si>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</si>
  <si>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</si>
  <si>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</si>
  <si>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Hilario Onofre</t>
  </si>
  <si>
    <t>Gonzalez</t>
  </si>
  <si>
    <t>Taller Industrial</t>
  </si>
  <si>
    <t>Mecanico</t>
  </si>
  <si>
    <t>Romilca</t>
  </si>
  <si>
    <t>Alberto Rivas</t>
  </si>
  <si>
    <t>Tovar</t>
  </si>
  <si>
    <t>Salazar Autopartes</t>
  </si>
  <si>
    <t xml:space="preserve">Tekida </t>
  </si>
  <si>
    <t>German Bojarquez</t>
  </si>
  <si>
    <t>Pacheco</t>
  </si>
  <si>
    <t>Fumigaciones California</t>
  </si>
  <si>
    <t>International Mr</t>
  </si>
  <si>
    <t>Jaime Esteban</t>
  </si>
  <si>
    <t>Hernandez</t>
  </si>
  <si>
    <t>Antonio Miguel</t>
  </si>
  <si>
    <t>Villalvazo</t>
  </si>
  <si>
    <t>Padilla</t>
  </si>
  <si>
    <t>Papeleria E</t>
  </si>
  <si>
    <t>Internet</t>
  </si>
  <si>
    <t>Copy</t>
  </si>
  <si>
    <t>Imprenta Litografica</t>
  </si>
  <si>
    <t>Internacional</t>
  </si>
  <si>
    <t>Beatriz Gonzalez</t>
  </si>
  <si>
    <t>Soto</t>
  </si>
  <si>
    <t>Maria Del</t>
  </si>
  <si>
    <t>Carmen</t>
  </si>
  <si>
    <t>Cabañas</t>
  </si>
  <si>
    <t>Publicidad Directa</t>
  </si>
  <si>
    <t>Maria Aurelia</t>
  </si>
  <si>
    <t>Nevarez</t>
  </si>
  <si>
    <t>Machado</t>
  </si>
  <si>
    <t>Javier De</t>
  </si>
  <si>
    <t>Jesus</t>
  </si>
  <si>
    <t>Malacara</t>
  </si>
  <si>
    <t>Rosalinda Adame</t>
  </si>
  <si>
    <t>De</t>
  </si>
  <si>
    <t>La</t>
  </si>
  <si>
    <t>Llanteral Mayoral</t>
  </si>
  <si>
    <t>Gonsons Ropa</t>
  </si>
  <si>
    <t>Y</t>
  </si>
  <si>
    <t>Uniformes</t>
  </si>
  <si>
    <t>Rectificaciones Y</t>
  </si>
  <si>
    <t>Auto</t>
  </si>
  <si>
    <t>Servicio</t>
  </si>
  <si>
    <t>Gonzalo Alberto</t>
  </si>
  <si>
    <t>Martinez</t>
  </si>
  <si>
    <t>Lopez</t>
  </si>
  <si>
    <t>Carlos Omar</t>
  </si>
  <si>
    <t>Vizcarra</t>
  </si>
  <si>
    <t>Salvador Villasenor</t>
  </si>
  <si>
    <t>Aguilar</t>
  </si>
  <si>
    <t>Moby Eventos</t>
  </si>
  <si>
    <t>Rosarito</t>
  </si>
  <si>
    <t>Liliana Eloisa</t>
  </si>
  <si>
    <t>Flores</t>
  </si>
  <si>
    <t>Jimenez</t>
  </si>
  <si>
    <t>Elizabeth Bello</t>
  </si>
  <si>
    <t>Mazon</t>
  </si>
  <si>
    <t>Conexión Fm</t>
  </si>
  <si>
    <t>Irene Del</t>
  </si>
  <si>
    <t>Real</t>
  </si>
  <si>
    <t>Rubio</t>
  </si>
  <si>
    <t>Jorge Manuel</t>
  </si>
  <si>
    <t>Acevedo</t>
  </si>
  <si>
    <t>Payan</t>
  </si>
  <si>
    <t>Francisco Gerardo</t>
  </si>
  <si>
    <t>Perez</t>
  </si>
  <si>
    <t>Celis</t>
  </si>
  <si>
    <t>Fathy Raquel</t>
  </si>
  <si>
    <t>Marroquin</t>
  </si>
  <si>
    <t>Mejia</t>
  </si>
  <si>
    <t>Enersto Rosati</t>
  </si>
  <si>
    <t>Beristain</t>
  </si>
  <si>
    <t>Benicio Ezquivel</t>
  </si>
  <si>
    <t>Zamudio</t>
  </si>
  <si>
    <t>Nahum Francisco</t>
  </si>
  <si>
    <t>Valenzuela</t>
  </si>
  <si>
    <t>Silvestre</t>
  </si>
  <si>
    <t>Maria Guadalupe</t>
  </si>
  <si>
    <t>Sanchez</t>
  </si>
  <si>
    <t>Gomez</t>
  </si>
  <si>
    <t>Juan Manuel</t>
  </si>
  <si>
    <t>Veloz</t>
  </si>
  <si>
    <t>Maximo Miramantes</t>
  </si>
  <si>
    <t>Vargas</t>
  </si>
  <si>
    <t>Tomas Ochoa</t>
  </si>
  <si>
    <t>Cebreros</t>
  </si>
  <si>
    <t>Jose Lauro</t>
  </si>
  <si>
    <t>Ortiz</t>
  </si>
  <si>
    <t>Aguilera</t>
  </si>
  <si>
    <t>Velatorios Santana</t>
  </si>
  <si>
    <t>Acosta Gutierrez</t>
  </si>
  <si>
    <t>Hugo</t>
  </si>
  <si>
    <t>Gerardo</t>
  </si>
  <si>
    <t>Jose Guillermo</t>
  </si>
  <si>
    <t>Garcia</t>
  </si>
  <si>
    <t>Nydia Estolano</t>
  </si>
  <si>
    <t>Valencia</t>
  </si>
  <si>
    <t>Telemedios California</t>
  </si>
  <si>
    <t>Mario Alberto</t>
  </si>
  <si>
    <t>Serrano</t>
  </si>
  <si>
    <t>Monzon</t>
  </si>
  <si>
    <t>Juan Carlos</t>
  </si>
  <si>
    <t>Ricardo Gonzalez</t>
  </si>
  <si>
    <t>Labastida</t>
  </si>
  <si>
    <t>Paula Marcela</t>
  </si>
  <si>
    <t>Enrique Atilano</t>
  </si>
  <si>
    <t>Rivera</t>
  </si>
  <si>
    <t>Mauricio Gonzalez</t>
  </si>
  <si>
    <t>Impresora Tercer</t>
  </si>
  <si>
    <t>Sistema</t>
  </si>
  <si>
    <t>Ana Lizeth</t>
  </si>
  <si>
    <t>Amador</t>
  </si>
  <si>
    <t>Ibarra</t>
  </si>
  <si>
    <t>Felix Millan</t>
  </si>
  <si>
    <t>Torrecillas</t>
  </si>
  <si>
    <t>Portal De</t>
  </si>
  <si>
    <t>Noticias</t>
  </si>
  <si>
    <t>Reparacion Automotriz</t>
  </si>
  <si>
    <t>Alejandro Sevilla</t>
  </si>
  <si>
    <t>Ivan Hiram</t>
  </si>
  <si>
    <t>Rodriguez</t>
  </si>
  <si>
    <t>Adrian De</t>
  </si>
  <si>
    <t>Pablos</t>
  </si>
  <si>
    <t>Velez</t>
  </si>
  <si>
    <t>Jose Gonzalo</t>
  </si>
  <si>
    <t>Juan Antonio</t>
  </si>
  <si>
    <t>Carbajal</t>
  </si>
  <si>
    <t>Aguirre</t>
  </si>
  <si>
    <t>Jaime Rivera</t>
  </si>
  <si>
    <t>Israel Gutierrez</t>
  </si>
  <si>
    <t>Cervantes</t>
  </si>
  <si>
    <t>Mariano Rincon</t>
  </si>
  <si>
    <t>Gallardo</t>
  </si>
  <si>
    <t>Esparza</t>
  </si>
  <si>
    <t>Alfredo Ricardo</t>
  </si>
  <si>
    <t>Gamboa</t>
  </si>
  <si>
    <t>Cobarrubias</t>
  </si>
  <si>
    <t xml:space="preserve"> Egren</t>
  </si>
  <si>
    <t>Beas</t>
  </si>
  <si>
    <t>Mario Rivera</t>
  </si>
  <si>
    <t>Salgado</t>
  </si>
  <si>
    <t>Ferreteria Del</t>
  </si>
  <si>
    <t>Pacifico</t>
  </si>
  <si>
    <t>Gilberto Hernandez</t>
  </si>
  <si>
    <t>Trejo</t>
  </si>
  <si>
    <t>Rolando Jose</t>
  </si>
  <si>
    <t>Ampudio</t>
  </si>
  <si>
    <t>Monterde</t>
  </si>
  <si>
    <t>Delgado</t>
  </si>
  <si>
    <t>Luis Carlos</t>
  </si>
  <si>
    <t>Astiazaran</t>
  </si>
  <si>
    <t>Orci</t>
  </si>
  <si>
    <t>Jose Antonio</t>
  </si>
  <si>
    <t>Ramos</t>
  </si>
  <si>
    <t>Jorge Ibarra</t>
  </si>
  <si>
    <t>Moreno</t>
  </si>
  <si>
    <t>Victor Manuel</t>
  </si>
  <si>
    <t>Cinthia Violeta</t>
  </si>
  <si>
    <t>Dominguez</t>
  </si>
  <si>
    <t>Alfredo Pimienta</t>
  </si>
  <si>
    <t>Huber</t>
  </si>
  <si>
    <t>Dora Elena</t>
  </si>
  <si>
    <t>Cortez</t>
  </si>
  <si>
    <t>Juarez</t>
  </si>
  <si>
    <t>Juan Luis</t>
  </si>
  <si>
    <t>Castillo</t>
  </si>
  <si>
    <t>Roberto Garcia</t>
  </si>
  <si>
    <t>Portal Www.Leondanielinfroprima.Com.Mx</t>
  </si>
  <si>
    <t>Raul Estrada</t>
  </si>
  <si>
    <t>Imprenta Romo</t>
  </si>
  <si>
    <t>Ivan Villegas</t>
  </si>
  <si>
    <t>Melchor Castro</t>
  </si>
  <si>
    <t>Godoy</t>
  </si>
  <si>
    <t>Alr Tijuana</t>
  </si>
  <si>
    <t>B.C</t>
  </si>
  <si>
    <t>Alfredo Calva</t>
  </si>
  <si>
    <t>Gloria Esther</t>
  </si>
  <si>
    <t>Velazquez</t>
  </si>
  <si>
    <t>Jose Angel</t>
  </si>
  <si>
    <t>Inzunza</t>
  </si>
  <si>
    <t>Mendoza</t>
  </si>
  <si>
    <t>Articulos Varios</t>
  </si>
  <si>
    <t>Sergio Palacios</t>
  </si>
  <si>
    <t>Tejeida</t>
  </si>
  <si>
    <t>Raymundo Zatarain</t>
  </si>
  <si>
    <t>Teras</t>
  </si>
  <si>
    <t>Armando Morales</t>
  </si>
  <si>
    <t>Mazano</t>
  </si>
  <si>
    <t>Edgar Alberto</t>
  </si>
  <si>
    <t>Perales</t>
  </si>
  <si>
    <t>Ramirez</t>
  </si>
  <si>
    <t>Jesus Adrian</t>
  </si>
  <si>
    <t>Leon</t>
  </si>
  <si>
    <t>Patricia Gerardo</t>
  </si>
  <si>
    <t>Agustin Suarez</t>
  </si>
  <si>
    <t>Pulido</t>
  </si>
  <si>
    <t>Oscar Antonio</t>
  </si>
  <si>
    <t>Ruiz</t>
  </si>
  <si>
    <t>Gaitan</t>
  </si>
  <si>
    <t>Maria Elena</t>
  </si>
  <si>
    <t>Carlos Alberto</t>
  </si>
  <si>
    <t>Robles</t>
  </si>
  <si>
    <t>Jesus Gonzalez</t>
  </si>
  <si>
    <t>Lomeli</t>
  </si>
  <si>
    <t>Francisco Javier</t>
  </si>
  <si>
    <t>Tapia</t>
  </si>
  <si>
    <t>Burquez</t>
  </si>
  <si>
    <t>Miguel Humberto</t>
  </si>
  <si>
    <t>Cruz</t>
  </si>
  <si>
    <t>Nuño</t>
  </si>
  <si>
    <t>Ramses Bautista</t>
  </si>
  <si>
    <t>Lilian Valencia</t>
  </si>
  <si>
    <t>Alonso</t>
  </si>
  <si>
    <t>Ricardo Argiles</t>
  </si>
  <si>
    <t>Vives</t>
  </si>
  <si>
    <t>Eduardo Ramiro</t>
  </si>
  <si>
    <t>Raul Alfredo</t>
  </si>
  <si>
    <t>Andradde</t>
  </si>
  <si>
    <t>Alvarado</t>
  </si>
  <si>
    <t>Benito Del</t>
  </si>
  <si>
    <t>Aguila</t>
  </si>
  <si>
    <t>Malvaez</t>
  </si>
  <si>
    <t>Jesus Aguirre</t>
  </si>
  <si>
    <t>Escobedo</t>
  </si>
  <si>
    <t>Salvador Alejandro</t>
  </si>
  <si>
    <t>Diaz</t>
  </si>
  <si>
    <t>Gutierrez</t>
  </si>
  <si>
    <t>Esteban Meza</t>
  </si>
  <si>
    <t>Gameros</t>
  </si>
  <si>
    <t>Carmen Olga</t>
  </si>
  <si>
    <t>Aragon</t>
  </si>
  <si>
    <t>Harrison</t>
  </si>
  <si>
    <t>Egletina Esquivel</t>
  </si>
  <si>
    <t>Heberto Sandoval</t>
  </si>
  <si>
    <t>Barrios</t>
  </si>
  <si>
    <t>Herrera</t>
  </si>
  <si>
    <t>Irineo Guadalupe</t>
  </si>
  <si>
    <t>Cisneros</t>
  </si>
  <si>
    <t>Laura Angelica</t>
  </si>
  <si>
    <t>Tobom</t>
  </si>
  <si>
    <t>Edwin Emanuel</t>
  </si>
  <si>
    <t>Costa</t>
  </si>
  <si>
    <t>Rafel Ivan</t>
  </si>
  <si>
    <t>Fuentes</t>
  </si>
  <si>
    <t>Jorge Daniel</t>
  </si>
  <si>
    <t>Rivas</t>
  </si>
  <si>
    <t>Godinez</t>
  </si>
  <si>
    <t>Norma Janet</t>
  </si>
  <si>
    <t>Carrillo</t>
  </si>
  <si>
    <t>Gaeta</t>
  </si>
  <si>
    <t>Rosa Armida</t>
  </si>
  <si>
    <t>Leal</t>
  </si>
  <si>
    <t>Villegas</t>
  </si>
  <si>
    <t>Adolfo Calette</t>
  </si>
  <si>
    <t>Verduzco</t>
  </si>
  <si>
    <t>Rafael Gonzalez</t>
  </si>
  <si>
    <t>Godines</t>
  </si>
  <si>
    <t>Juan Arturo</t>
  </si>
  <si>
    <t>Escamilla</t>
  </si>
  <si>
    <t>Hurtado</t>
  </si>
  <si>
    <t>Olivia Valdez</t>
  </si>
  <si>
    <t>Morales</t>
  </si>
  <si>
    <t>Cristian Yazmin</t>
  </si>
  <si>
    <t>Arreola</t>
  </si>
  <si>
    <t>Santos</t>
  </si>
  <si>
    <t>Carolina Chan</t>
  </si>
  <si>
    <t>Placido Ocaña</t>
  </si>
  <si>
    <t>Jasso</t>
  </si>
  <si>
    <t>Jaime Ramiro</t>
  </si>
  <si>
    <t>Meza</t>
  </si>
  <si>
    <t>Orozco</t>
  </si>
  <si>
    <t>Oscar Ley</t>
  </si>
  <si>
    <t>Arturo Garcia</t>
  </si>
  <si>
    <t>Andrade</t>
  </si>
  <si>
    <t>Jorge Alberto</t>
  </si>
  <si>
    <t>Atonas</t>
  </si>
  <si>
    <t>Aguayo</t>
  </si>
  <si>
    <t>Luis David</t>
  </si>
  <si>
    <t>Salas</t>
  </si>
  <si>
    <t>Juan Omar</t>
  </si>
  <si>
    <t>Manuel</t>
  </si>
  <si>
    <t>Marco Antonio</t>
  </si>
  <si>
    <t>Galvez</t>
  </si>
  <si>
    <t>Canez</t>
  </si>
  <si>
    <t>Oscar Rodriguez</t>
  </si>
  <si>
    <t>Hermosillo</t>
  </si>
  <si>
    <t>Escobar</t>
  </si>
  <si>
    <t>Luis Fernando</t>
  </si>
  <si>
    <t>Vergara</t>
  </si>
  <si>
    <t>Julio Cesar</t>
  </si>
  <si>
    <t>Campos</t>
  </si>
  <si>
    <t>Fanny Cristina</t>
  </si>
  <si>
    <t>Becerra</t>
  </si>
  <si>
    <t>Lew</t>
  </si>
  <si>
    <t>Jesus Esteban</t>
  </si>
  <si>
    <t>Ruben Huizar</t>
  </si>
  <si>
    <t>Lozano</t>
  </si>
  <si>
    <t>Flor Castillo</t>
  </si>
  <si>
    <t>Casiano</t>
  </si>
  <si>
    <t>Crispin Garrido</t>
  </si>
  <si>
    <t>Mancilla</t>
  </si>
  <si>
    <t>Pedro Castillo</t>
  </si>
  <si>
    <t>Chavoya</t>
  </si>
  <si>
    <t>Francisco Enrique</t>
  </si>
  <si>
    <t>Vera</t>
  </si>
  <si>
    <t>Jose Aurelio</t>
  </si>
  <si>
    <t>Ortega</t>
  </si>
  <si>
    <t>Griselda Del</t>
  </si>
  <si>
    <t>Bosque</t>
  </si>
  <si>
    <t>Montaño</t>
  </si>
  <si>
    <t>Rolando David</t>
  </si>
  <si>
    <t>Lluvia Yazmin</t>
  </si>
  <si>
    <t>Richert</t>
  </si>
  <si>
    <t>Victor Mauricio</t>
  </si>
  <si>
    <t>Jorge Camargo</t>
  </si>
  <si>
    <t>Torres</t>
  </si>
  <si>
    <t>Aurelio Medina</t>
  </si>
  <si>
    <t>Molina</t>
  </si>
  <si>
    <t>Terrazas</t>
  </si>
  <si>
    <t>Distribuidora Ochoas</t>
  </si>
  <si>
    <t>Jose Pantoja</t>
  </si>
  <si>
    <t>Juan Pablo</t>
  </si>
  <si>
    <t>Alvarez</t>
  </si>
  <si>
    <t>SCD990112TW0</t>
  </si>
  <si>
    <t>DIVP810115QQ0</t>
  </si>
  <si>
    <t>CQU1412126J3</t>
  </si>
  <si>
    <t>RARC780220N46</t>
  </si>
  <si>
    <t>TEHE741208</t>
  </si>
  <si>
    <t>ITI9612316D1</t>
  </si>
  <si>
    <t>HEGG7204278D8</t>
  </si>
  <si>
    <t>IMC1312274ZA</t>
  </si>
  <si>
    <t>SAU0505307M9</t>
  </si>
  <si>
    <t>ACS101214RA1</t>
  </si>
  <si>
    <t>HEC1671019L7A</t>
  </si>
  <si>
    <t>RORR740816NT9</t>
  </si>
  <si>
    <t>MRT790109FP1</t>
  </si>
  <si>
    <t>CAMC510404BR5</t>
  </si>
  <si>
    <t>VAAM521106AC5</t>
  </si>
  <si>
    <t>NEMA710506BQ2</t>
  </si>
  <si>
    <t>MASJ710819</t>
  </si>
  <si>
    <t>TRO820610PP3</t>
  </si>
  <si>
    <t>MAHS620910JU2</t>
  </si>
  <si>
    <t>GOGM750824192</t>
  </si>
  <si>
    <t>FOGJ670309J4A</t>
  </si>
  <si>
    <t>IED551008NR2</t>
  </si>
  <si>
    <t>RCO1106229P4</t>
  </si>
  <si>
    <t>ESI900403DB5</t>
  </si>
  <si>
    <t>MAMC730913KZ9</t>
  </si>
  <si>
    <t>FOJL760829KF1</t>
  </si>
  <si>
    <t>BEME721204GT4</t>
  </si>
  <si>
    <t>VIZ9906033Z0</t>
  </si>
  <si>
    <t>FOAJ531014178</t>
  </si>
  <si>
    <t>EEB8111231Q4</t>
  </si>
  <si>
    <t>AEPJ740202KK1</t>
  </si>
  <si>
    <t>PECF6106159R7</t>
  </si>
  <si>
    <t>MAMF810820DI1</t>
  </si>
  <si>
    <t>ROBE640319FZ1</t>
  </si>
  <si>
    <t>EUZB700611KC2</t>
  </si>
  <si>
    <t>VASN641201918</t>
  </si>
  <si>
    <t>SAGG780115JZ2</t>
  </si>
  <si>
    <t>PEVJ740715SR0</t>
  </si>
  <si>
    <t>MIVM550526ML0</t>
  </si>
  <si>
    <t>OOCT6403076B3</t>
  </si>
  <si>
    <t>OIAL650527Q4A</t>
  </si>
  <si>
    <t>GOMK811109RN1</t>
  </si>
  <si>
    <t>AOGH781025L16</t>
  </si>
  <si>
    <t>GAHG790512EH6</t>
  </si>
  <si>
    <t>EOVN820104E13</t>
  </si>
  <si>
    <t>BECM78915EY9</t>
  </si>
  <si>
    <t>SEMM710707DU5</t>
  </si>
  <si>
    <t>GOSJ600516KP1</t>
  </si>
  <si>
    <t>GOLR6912147C2</t>
  </si>
  <si>
    <t>GAGP800116C22</t>
  </si>
  <si>
    <t>AIRE670720EV5</t>
  </si>
  <si>
    <t>FOZB930418TX6</t>
  </si>
  <si>
    <t>AAIA820407N7A</t>
  </si>
  <si>
    <t>MITF5411206D7</t>
  </si>
  <si>
    <t>FEVR630523JL8</t>
  </si>
  <si>
    <t>RESF770827CV3</t>
  </si>
  <si>
    <t>SEGA780824BZ6</t>
  </si>
  <si>
    <t>ROII711029HU8</t>
  </si>
  <si>
    <t>PAPA611214BA2</t>
  </si>
  <si>
    <t>FGL920812QM1</t>
  </si>
  <si>
    <t>ACO030325PHA</t>
  </si>
  <si>
    <t>AUN08121872P7</t>
  </si>
  <si>
    <t>TVM851118SK3</t>
  </si>
  <si>
    <t>BSE0408033JA</t>
  </si>
  <si>
    <t>LGA800731TU4</t>
  </si>
  <si>
    <t>EAS0204181Q5</t>
  </si>
  <si>
    <t>CNR050207NT8</t>
  </si>
  <si>
    <t>FPR980213562</t>
  </si>
  <si>
    <t>ACL0510143K7</t>
  </si>
  <si>
    <t>BV1050421AH0</t>
  </si>
  <si>
    <t>CAU841124QA9</t>
  </si>
  <si>
    <t>GUN93043QX1</t>
  </si>
  <si>
    <t>PIC130726J42</t>
  </si>
  <si>
    <t>NOR140530SX9</t>
  </si>
  <si>
    <t>CMP000117744</t>
  </si>
  <si>
    <t>PIM101001338</t>
  </si>
  <si>
    <t>CIS140709388</t>
  </si>
  <si>
    <t>DCE091112CM2</t>
  </si>
  <si>
    <t>AFN1009079N6</t>
  </si>
  <si>
    <t>CCA060202JE2</t>
  </si>
  <si>
    <t>RTR851126H27</t>
  </si>
  <si>
    <t>LEGH961019MG5</t>
  </si>
  <si>
    <t>EAGR660117LJ1</t>
  </si>
  <si>
    <t>RAAC421208B67</t>
  </si>
  <si>
    <t>DML160217CA7</t>
  </si>
  <si>
    <t>CAGM670127JG9</t>
  </si>
  <si>
    <t>MOJE750902GK0</t>
  </si>
  <si>
    <t>CASA550521QB8</t>
  </si>
  <si>
    <t>VEGG850406P83</t>
  </si>
  <si>
    <t>IUMA651101RG2</t>
  </si>
  <si>
    <t>MOCP810221H5A</t>
  </si>
  <si>
    <t>PATS650402DK4</t>
  </si>
  <si>
    <t>ZATR77092356A</t>
  </si>
  <si>
    <t>MOMA900620LH3</t>
  </si>
  <si>
    <t>PERE760421UR2</t>
  </si>
  <si>
    <t>DOLJ820908H31</t>
  </si>
  <si>
    <t>CCA85032621N1</t>
  </si>
  <si>
    <t>CIP9511153S0</t>
  </si>
  <si>
    <t>RUGO891031MC8</t>
  </si>
  <si>
    <t>CAV101116897</t>
  </si>
  <si>
    <t>UEP160505FE5</t>
  </si>
  <si>
    <t>ICO121003CV9</t>
  </si>
  <si>
    <t>GAP160115RL8</t>
  </si>
  <si>
    <t>JIR091013410</t>
  </si>
  <si>
    <t>EIS140124N40</t>
  </si>
  <si>
    <t>DET1310081C2</t>
  </si>
  <si>
    <t>EPR7802034Y4</t>
  </si>
  <si>
    <t>AAAR730529R98</t>
  </si>
  <si>
    <t>RAF110907AU8</t>
  </si>
  <si>
    <t>MMR001218891</t>
  </si>
  <si>
    <t>DIGS841007QT2</t>
  </si>
  <si>
    <t>MEGE3102152K3</t>
  </si>
  <si>
    <t>AAHC630415KW4</t>
  </si>
  <si>
    <t>EUME420410BL8</t>
  </si>
  <si>
    <t>MAS991013GM5</t>
  </si>
  <si>
    <t>SALH631121Q21</t>
  </si>
  <si>
    <t>ITC06022822BA</t>
  </si>
  <si>
    <t>CICI8202112X2</t>
  </si>
  <si>
    <t>MATL771010I88</t>
  </si>
  <si>
    <t>MACE890804VAA</t>
  </si>
  <si>
    <t>GOFR880704V19</t>
  </si>
  <si>
    <t>RIGJ490218IT4</t>
  </si>
  <si>
    <t>RCT100113DB0</t>
  </si>
  <si>
    <t>LEVR440930F25</t>
  </si>
  <si>
    <t>AA101207TL4</t>
  </si>
  <si>
    <t>EAHJ700901NC9</t>
  </si>
  <si>
    <t>VAMO78108JN7</t>
  </si>
  <si>
    <t>HICC80118RQ8</t>
  </si>
  <si>
    <t>AESA590502IF1</t>
  </si>
  <si>
    <t>CACC8709253N8</t>
  </si>
  <si>
    <t>IPO980403FTA</t>
  </si>
  <si>
    <t>MEOJ620509LY0</t>
  </si>
  <si>
    <t>BOS041208B71</t>
  </si>
  <si>
    <t>GAAA640511D7A</t>
  </si>
  <si>
    <t>EEI110611UI3</t>
  </si>
  <si>
    <t>SACL8308132R5</t>
  </si>
  <si>
    <t>EEN041004KC5</t>
  </si>
  <si>
    <t>CTE130722J92</t>
  </si>
  <si>
    <t>ENO071110V68</t>
  </si>
  <si>
    <t>PBE090528KE1</t>
  </si>
  <si>
    <t>SMA141211SC2</t>
  </si>
  <si>
    <t>ASE950901TIA</t>
  </si>
  <si>
    <t>SCP13100784A</t>
  </si>
  <si>
    <t>PYC131108K64</t>
  </si>
  <si>
    <t>SSP120130CW6</t>
  </si>
  <si>
    <t>MEMJ7807037E6</t>
  </si>
  <si>
    <t>HULR551205640</t>
  </si>
  <si>
    <t>MUL0711147NA</t>
  </si>
  <si>
    <t>CACF621025TS1</t>
  </si>
  <si>
    <t>IEV120911448</t>
  </si>
  <si>
    <t>CLM140627HT7</t>
  </si>
  <si>
    <t>CIN1503275R3</t>
  </si>
  <si>
    <t>GCE121126UU5</t>
  </si>
  <si>
    <t>NVNE161215149</t>
  </si>
  <si>
    <t>ESD101014LU5</t>
  </si>
  <si>
    <t>ERS1511132A1</t>
  </si>
  <si>
    <t>TCT120116483</t>
  </si>
  <si>
    <t>PES82055UI3</t>
  </si>
  <si>
    <t>MTE1003013H9</t>
  </si>
  <si>
    <t>CME110302UE6</t>
  </si>
  <si>
    <t>RAGV930727L71</t>
  </si>
  <si>
    <t>CATJ741118GY8</t>
  </si>
  <si>
    <t>CMO0901158A1</t>
  </si>
  <si>
    <t>QME081211BR7</t>
  </si>
  <si>
    <t>OORG671004MUA</t>
  </si>
  <si>
    <t>PAGJ540331J22</t>
  </si>
  <si>
    <t>Sistema De Copiado</t>
  </si>
  <si>
    <t>Taller Mecanico</t>
  </si>
  <si>
    <t xml:space="preserve">Materiales Y Servicios De Limpieza </t>
  </si>
  <si>
    <t>Autopartes</t>
  </si>
  <si>
    <t>Materiales De Limpieza, Lonas, Etc</t>
  </si>
  <si>
    <t>Impresion Digital</t>
  </si>
  <si>
    <t xml:space="preserve">Fumigadora </t>
  </si>
  <si>
    <t>Equipo De Computo Impresoras Cartucho Y Toners</t>
  </si>
  <si>
    <t xml:space="preserve">Equipo De Computo Y Reparaciones </t>
  </si>
  <si>
    <t xml:space="preserve">Comercializadora </t>
  </si>
  <si>
    <t>Papeleria E Internet</t>
  </si>
  <si>
    <t>Imprenta</t>
  </si>
  <si>
    <t>Informacion</t>
  </si>
  <si>
    <t>Publicidad</t>
  </si>
  <si>
    <t>Servicvio Automotriz Y Venta De Llantas</t>
  </si>
  <si>
    <t>Llantera</t>
  </si>
  <si>
    <t>Bordados Uniforme</t>
  </si>
  <si>
    <t>Rectificaciones Y Auto Servicio En General</t>
  </si>
  <si>
    <t xml:space="preserve">Edicion De Periodico </t>
  </si>
  <si>
    <t>Construcciones Generales</t>
  </si>
  <si>
    <t>Reparaciones Y Mantenimiento De Maquinaria Pesada</t>
  </si>
  <si>
    <t xml:space="preserve">Renta De Mesas Y Sillas </t>
  </si>
  <si>
    <t>Publicidad Y Servicios De Imprenta</t>
  </si>
  <si>
    <t>Constructora</t>
  </si>
  <si>
    <t>Radio Y Publicidad</t>
  </si>
  <si>
    <t>Material Electrico</t>
  </si>
  <si>
    <t>Renta De Equipo Audiovisual</t>
  </si>
  <si>
    <t xml:space="preserve">Construccion/Ventas Varios </t>
  </si>
  <si>
    <t>Reparacion Mecanica De Automoviles Y Camiones</t>
  </si>
  <si>
    <t xml:space="preserve">Venta Y Soporte De Equipo De Computo </t>
  </si>
  <si>
    <t xml:space="preserve">Electronica </t>
  </si>
  <si>
    <t>Renta De Audio E Iluminacion</t>
  </si>
  <si>
    <t xml:space="preserve">Ferreteria </t>
  </si>
  <si>
    <t xml:space="preserve">Venta De Articulos De Papeleria Y Computo </t>
  </si>
  <si>
    <t>Medio De Comunicación</t>
  </si>
  <si>
    <t xml:space="preserve">Servicios Funerarios </t>
  </si>
  <si>
    <t xml:space="preserve">Supermecados Y Comercio Por Mayoreo De Papeleria De Oficina </t>
  </si>
  <si>
    <t xml:space="preserve">Reparacion Y Mantenimiento De Maquinaria Y Equipo Industrial </t>
  </si>
  <si>
    <t xml:space="preserve">Construccion Y Otros /Papeleria Y Graficos </t>
  </si>
  <si>
    <t xml:space="preserve">Servicios De Comunicación </t>
  </si>
  <si>
    <t xml:space="preserve">Servicio De Imprecion Y Publicidad </t>
  </si>
  <si>
    <t xml:space="preserve">Taller De Carroceria </t>
  </si>
  <si>
    <t xml:space="preserve">Servicios De Publicidad Y Redes Sociales </t>
  </si>
  <si>
    <t xml:space="preserve">Dental </t>
  </si>
  <si>
    <t xml:space="preserve">Comercio Al Por Menor De Computadoras Y Accesorios </t>
  </si>
  <si>
    <t>Venta De Uniformes</t>
  </si>
  <si>
    <t>Imprenta Y Publicidad</t>
  </si>
  <si>
    <t>Comercio Al Pormenor En Ferreteria</t>
  </si>
  <si>
    <t>Medios De Comunicación</t>
  </si>
  <si>
    <t>Estudio Fotografico Video Y Publicidad</t>
  </si>
  <si>
    <t>Publicidad Y Servicios En Medios Digitales</t>
  </si>
  <si>
    <t xml:space="preserve">Seguros De Edificios </t>
  </si>
  <si>
    <t xml:space="preserve">Materiales Para Construccion </t>
  </si>
  <si>
    <t>Comercio Al Por Menor En Tiendad De Aborrotes Y Miscelaneas</t>
  </si>
  <si>
    <t xml:space="preserve">Venta De Publicidad </t>
  </si>
  <si>
    <t>Instalacion Y Comercializacion De Blindaje</t>
  </si>
  <si>
    <t xml:space="preserve">Laboratorios De Analisis Clinicos </t>
  </si>
  <si>
    <t xml:space="preserve">Venta De Seguros </t>
  </si>
  <si>
    <t xml:space="preserve">Compra Y Venta De Material Para Construccion </t>
  </si>
  <si>
    <t>Venta De Refacciones Nuevas Para Autos Y Camiones</t>
  </si>
  <si>
    <t xml:space="preserve">Publicidad Y Vallas </t>
  </si>
  <si>
    <t>Venta De Autos Nuevos</t>
  </si>
  <si>
    <t>Servicios De Publicidad</t>
  </si>
  <si>
    <t xml:space="preserve">Televicion Y Medios Electronicos </t>
  </si>
  <si>
    <t xml:space="preserve">Construccion De Inmuebles Comerciales E Institucionales </t>
  </si>
  <si>
    <t>Venta Para Equipos (Gasolina,Diesel E Industrial)</t>
  </si>
  <si>
    <t xml:space="preserve">Imprenta E Impresos Digitales </t>
  </si>
  <si>
    <t xml:space="preserve"> Comercializadora  Y Constructora </t>
  </si>
  <si>
    <t xml:space="preserve">Construccion, Remodelacion Y Proyecto </t>
  </si>
  <si>
    <t>Transmicion De Programas De Radio</t>
  </si>
  <si>
    <t xml:space="preserve">Edicion De Revistas </t>
  </si>
  <si>
    <t xml:space="preserve">Venta De Muebles De Oficina </t>
  </si>
  <si>
    <t>Publicidad Impresa</t>
  </si>
  <si>
    <t xml:space="preserve">Servicios De Consultoria En Computo </t>
  </si>
  <si>
    <t xml:space="preserve">Revistas Y Noticias Por Internet </t>
  </si>
  <si>
    <t>Venta De Articulos Varios De Limpieza</t>
  </si>
  <si>
    <t xml:space="preserve">Herreria </t>
  </si>
  <si>
    <t>Venta De Autopartes Nuevas, Usadas Y Recustruidas</t>
  </si>
  <si>
    <t>Comercio Al Por Menor De Articulos De Limpieza</t>
  </si>
  <si>
    <t>Construccion</t>
  </si>
  <si>
    <t xml:space="preserve">Venta-Renta Productos Electronicos </t>
  </si>
  <si>
    <t xml:space="preserve">Comercio Al Por Mayor De Materias Primas Para Empresas Industriales </t>
  </si>
  <si>
    <t>Contruccion</t>
  </si>
  <si>
    <t xml:space="preserve">Bienes Y Servicio </t>
  </si>
  <si>
    <t xml:space="preserve">Realizacion De Proyectos Con Aplicación De La Tecnologia Y Compra-Venta De Equipos </t>
  </si>
  <si>
    <t xml:space="preserve">Compra-Venta Y Arrendamiento De Equipos De Oficina En General </t>
  </si>
  <si>
    <t xml:space="preserve">Restaurante Bar </t>
  </si>
  <si>
    <t>Venta De Material Para Sistemas De Riego , Jardineria Y Arboles</t>
  </si>
  <si>
    <t>Venta De Suministros Medicos Y Herramientas Industriales</t>
  </si>
  <si>
    <t xml:space="preserve">Venta Menudeo Y Mayoreo </t>
  </si>
  <si>
    <t>Imprecion De Libros Revistas Y Periodicos Por Contrato</t>
  </si>
  <si>
    <t xml:space="preserve">Editorial De Periodicos </t>
  </si>
  <si>
    <t xml:space="preserve">Compraventa De Automotriz,Camiones Nuevos Y Usados </t>
  </si>
  <si>
    <t xml:space="preserve">Venta Papeleria Art De Oficina, Limpieza Y De Computo </t>
  </si>
  <si>
    <t>Actividades Culturales Y Venta De Carpas</t>
  </si>
  <si>
    <t xml:space="preserve">Ferreteria. Plomeria Electriidad Pinturas Y Materiales Para Construccion </t>
  </si>
  <si>
    <t xml:space="preserve">Construccion De Obra </t>
  </si>
  <si>
    <t>Imprenta, Libros Y Periodicos</t>
  </si>
  <si>
    <t>Venta De Todo Equipo Medico</t>
  </si>
  <si>
    <t>Rotulos Y Bordados</t>
  </si>
  <si>
    <t xml:space="preserve">Venta De Equipo De Computo </t>
  </si>
  <si>
    <t>Comercializadora</t>
  </si>
  <si>
    <t xml:space="preserve">Publicidad </t>
  </si>
  <si>
    <t>Venta De Material Y Equipo De Criminalistica</t>
  </si>
  <si>
    <t>Diseno Y Mercadotecnia</t>
  </si>
  <si>
    <t>Reparacion De Automoviles</t>
  </si>
  <si>
    <t xml:space="preserve">Telecomunicaciones Y Sistemas De Seguridad </t>
  </si>
  <si>
    <t>Revista Y Portal</t>
  </si>
  <si>
    <t xml:space="preserve"> Compra Y Venta De Pinturas Industrial</t>
  </si>
  <si>
    <t xml:space="preserve">Acabados Ymercadotecnia </t>
  </si>
  <si>
    <t xml:space="preserve">Reparacion De Vehiculos </t>
  </si>
  <si>
    <t xml:space="preserve">Portal Informativo </t>
  </si>
  <si>
    <t xml:space="preserve">Herramientas De Limpieza </t>
  </si>
  <si>
    <t xml:space="preserve">Servicio Al Por Mayor De Productos Farmaceuticos </t>
  </si>
  <si>
    <t xml:space="preserve">Comercio Al Por Menor De Frutas Y Verduras </t>
  </si>
  <si>
    <t>Papeleria, Equipo De Computo E Imprenta , Publicidad Impresa</t>
  </si>
  <si>
    <t xml:space="preserve">Control De Plagas Urbanas </t>
  </si>
  <si>
    <t>Articulos Para Uso Administrativo Y Empresarial</t>
  </si>
  <si>
    <t xml:space="preserve">Comercio Al Por Mayor De Mobilario </t>
  </si>
  <si>
    <t>Fabricacion De Calzado</t>
  </si>
  <si>
    <t xml:space="preserve">Venta De Uniformes </t>
  </si>
  <si>
    <t xml:space="preserve">Servicio De Proteccion Y Custudia Mediante Monitoreo </t>
  </si>
  <si>
    <t xml:space="preserve">Compra Y Venta De Articulos De Seguridad </t>
  </si>
  <si>
    <t>Compra-Venta Al Por Mayor De Ropa Y Calzado</t>
  </si>
  <si>
    <t xml:space="preserve">Venta De Equipo De Seguridad Industrial Herramientas Y Artc. </t>
  </si>
  <si>
    <t xml:space="preserve">Venta De Maquinari Municipal </t>
  </si>
  <si>
    <t xml:space="preserve">Construcciones De Muebles Comerciales Y De Servicios </t>
  </si>
  <si>
    <t>Administracion Y Supervicion De Construccion De Inmuebles</t>
  </si>
  <si>
    <t xml:space="preserve">Venta De Equipo Y Accesorios De Computo </t>
  </si>
  <si>
    <t xml:space="preserve">Venta De Pan </t>
  </si>
  <si>
    <t>Medios De Comunicacion</t>
  </si>
  <si>
    <t xml:space="preserve">Venta De Vehiculos De Emergencia </t>
  </si>
  <si>
    <t>Mercadotecnia Y Publicidad</t>
  </si>
  <si>
    <t>Telecomunicaciones</t>
  </si>
  <si>
    <t>Comercio Al Por Mayor Y Por Meno De Revistas Y Periodicos</t>
  </si>
  <si>
    <t>Equipo De Seguridad Electronico</t>
  </si>
  <si>
    <t xml:space="preserve">Construccion Y Mecanica </t>
  </si>
  <si>
    <t xml:space="preserve">Productos De Limpieza </t>
  </si>
  <si>
    <t xml:space="preserve">Venta Al Por Mayor De Equipos Y Materiales Electricos </t>
  </si>
  <si>
    <t xml:space="preserve">Llantera </t>
  </si>
  <si>
    <t xml:space="preserve">Compra-Venta De Medicamentos </t>
  </si>
  <si>
    <t xml:space="preserve">Compra Venta De Articulos Escolares, De Regalos Didacticos Y Fiestas </t>
  </si>
  <si>
    <t>Extinguidores</t>
  </si>
  <si>
    <t>C. CEDRO #12860 COL. AEROPUERTO</t>
  </si>
  <si>
    <t>C. SAN FRANCISCO #4771 COL. LAS PALMAS</t>
  </si>
  <si>
    <t>C. SANTA ELENA 19122 FRACCIONAMIENTO LOMAS DE LA PRESA C.P. 22125 TIJUANA, B.C.</t>
  </si>
  <si>
    <t>C. LITERATOS #101 COL. REFORMA</t>
  </si>
  <si>
    <t>C. ZERMEÑO #31 COL. MERIDA</t>
  </si>
  <si>
    <t xml:space="preserve">PROL. CUAUHTEMOC SUR # 10032-8, LA GLORIA </t>
  </si>
  <si>
    <t xml:space="preserve">C. PILAR VALDIVIA #341-B, COL. BENITO JUAREZ </t>
  </si>
  <si>
    <t xml:space="preserve">VIA RAPIDA ORIENTE #12500-9 COL. LOS SANTOS </t>
  </si>
  <si>
    <t xml:space="preserve">C. VICENTE GUERRERO S/N, COL. CONSTITUCION </t>
  </si>
  <si>
    <t>GUSTAVO DIAZ ORDAZ # 14901-5 EJ. CHILPANCINGO</t>
  </si>
  <si>
    <t xml:space="preserve">BLVD. BENITO JUAREZ #135 LOC. 3 </t>
  </si>
  <si>
    <t>C. CLEOFOS RUIZ COTA #39 ZONA CENTRO</t>
  </si>
  <si>
    <t xml:space="preserve">C. RIO SUCHIATE 9482, ZONA RIO URBANA, TIJUANA </t>
  </si>
  <si>
    <t>BLVD. BENITO JUAREZ #321-3</t>
  </si>
  <si>
    <t>C. AGUSCALIENTES #131 COL. CONSTITUCION</t>
  </si>
  <si>
    <t>C. PUEBLA # 1443 COL. CONSTITUCION</t>
  </si>
  <si>
    <t>C. RUIZ CORTINEZ #211 COL. MAZATLAN</t>
  </si>
  <si>
    <t>BLVD. BENITO JUAREZ #2220 VILLA FLORESTA</t>
  </si>
  <si>
    <t>C. VOLCAN EVERMAN FRACC. COLINAS DEL SOL</t>
  </si>
  <si>
    <t>BLVD. ARTICULO 27 #2088 LOCAL 3 COL. CONSTITUCION</t>
  </si>
  <si>
    <t>C. JESUS GONZALEZ CASTRO #309 COL. LUCIO BLANCO</t>
  </si>
  <si>
    <t>SUFRAGIO EFECTIVO #71 COL. CENTRO</t>
  </si>
  <si>
    <t>AVE. LEYES DE REFORMA #103 COL. LUCIO BLANCO</t>
  </si>
  <si>
    <t>PANAMERICANO #9 FRACC. PANAMERICANO, TIJUANA</t>
  </si>
  <si>
    <t xml:space="preserve">BLVD. GUERRERO #2033 COL. CONSTITUCION </t>
  </si>
  <si>
    <t>C. JUAN GARCIA #524 LIBERTAD, TIJUANA</t>
  </si>
  <si>
    <t>MELCHOR OCAMPO #1206 TIJUANA</t>
  </si>
  <si>
    <t>C. ALTA TENSION #10070 FRACC. CHULA VISTA</t>
  </si>
  <si>
    <t>BLVD. GUSTAVO DIAZ ORDAZ #12649 TIJUANA</t>
  </si>
  <si>
    <t>BLVD. SIMON BOLIVAR #23702 FRACC. GARCIA</t>
  </si>
  <si>
    <t xml:space="preserve">COL. CHAPULTEPEC #34 NOGALES </t>
  </si>
  <si>
    <t xml:space="preserve">HERREROS COL. BUROCRATAS #2020-2 </t>
  </si>
  <si>
    <t xml:space="preserve">C. POPOCATEPELT #1161 AZTLAN </t>
  </si>
  <si>
    <t>C. LOS ALTOS #3764-216 MANUEL FLORES</t>
  </si>
  <si>
    <t xml:space="preserve">CALLE MEXICO MANZ. 90 COL. AMPLIACION PLAN LIBERTADOR </t>
  </si>
  <si>
    <t xml:space="preserve">BLV. BENITO JUAREZ #152-3 COL. ZONA CENTRO </t>
  </si>
  <si>
    <t>PROLONGACION AGUAS CALIENTES #123-105</t>
  </si>
  <si>
    <t xml:space="preserve">HERMOSILLO 928 COL CONSTITUCION </t>
  </si>
  <si>
    <t xml:space="preserve">RIO TAMESI #10310-B </t>
  </si>
  <si>
    <t>COL. ZONA CENTRO CALLE G #508 mexicali</t>
  </si>
  <si>
    <t>C. BUENA VISTA AV. SANTA TERESITA #2579</t>
  </si>
  <si>
    <t xml:space="preserve">C. MEXICALI COL. MACHADO PLAYAS DE ROSARITO </t>
  </si>
  <si>
    <t xml:space="preserve">C. COLHUACAN # 5880 COL. AZTLAN </t>
  </si>
  <si>
    <t xml:space="preserve">JOSE CLEMENTE OROZCO #1506 INT 304-5 </t>
  </si>
  <si>
    <t xml:space="preserve">C. VALENTIN RUIZ PIMENTEL #434 -2 </t>
  </si>
  <si>
    <t xml:space="preserve">BELISARIO DOMINGUEZ # 1071-4 COL. LIBERTAD PARTE BAJA </t>
  </si>
  <si>
    <t>CALLEJON DE SERVICIO #2138</t>
  </si>
  <si>
    <t xml:space="preserve">C. ESPERANZA #517 FRACC. LOS ANGELES </t>
  </si>
  <si>
    <t>ADOLFO LOPEZ MATEOS  # 1015 COL. INDUSTRIAL CP21010</t>
  </si>
  <si>
    <t>BLVD. RODOLFO SANCHEZ TABOADA # 9551-507</t>
  </si>
  <si>
    <t>FRACC. PASEO FLORIDO PRIV. CALENDURAS #24950-2B</t>
  </si>
  <si>
    <t>C. ART 27 4100L-10 FRACC VILLA TURISTICA</t>
  </si>
  <si>
    <t>AV. DE LAS FERIAS #11521-B  COL. VILLA LOMAS</t>
  </si>
  <si>
    <t>C. CENTRO CALLE BENITO JUAREZ 25500-23</t>
  </si>
  <si>
    <t xml:space="preserve">HACIENDA LOS OLIVOS F. TERRAZAS DEL VALLE M2 42 LOTE 13 tijuana </t>
  </si>
  <si>
    <t>JOSE HAROS #1536 C. LUCIO BLANCO</t>
  </si>
  <si>
    <t>HACIENDA SAN JOSE #1350 E-21 COL. HACIENDA DEL MAR</t>
  </si>
  <si>
    <t xml:space="preserve">C. COLINAS DE CALIFORNIA , COSTA RICA PRIV. SAN PABLO #10831-5 TIJUANA </t>
  </si>
  <si>
    <t xml:space="preserve">AV. DE EJERCITOS NACIONAL # 843-13 </t>
  </si>
  <si>
    <t>COL. LA GLORIA KM 13.5 CARRETERA LIBRE ENSENADA # 176</t>
  </si>
  <si>
    <t xml:space="preserve">C. CUAHTEMOC CP #83400 SAN LUIS R.C SONORA AV. KINO Y 2DA </t>
  </si>
  <si>
    <t>C. CENTRO CALLE GRECIA #14</t>
  </si>
  <si>
    <t xml:space="preserve">AV VASCO DE QUIROGA #2000C. SANTA FE DEL ALVAROOBREGON MEXICO D.F </t>
  </si>
  <si>
    <t>C. BUENA VISTA ING JUAN OJEDA ROBLES #13606</t>
  </si>
  <si>
    <t>CALLE 2DA BENITO JUAREZ, COL. ZONA CENTRO #7176</t>
  </si>
  <si>
    <t>COL. JUAREZ CALLE GENERAL FERREIRA #3315-43</t>
  </si>
  <si>
    <t xml:space="preserve">BLVD. BENITO JUAREZ # 300,  COL. MACHADO </t>
  </si>
  <si>
    <t xml:space="preserve">BLVD. BENITO JUAREZ # 668, COL. LUIS ECHEVERRIA </t>
  </si>
  <si>
    <t>C. ZONA CENTRO, CALLE IGNACIO SARAGOSA #9068</t>
  </si>
  <si>
    <t>FRACC. VILLA TURISTICA, JOSE HAROS AGUILAR #2003-16</t>
  </si>
  <si>
    <t xml:space="preserve">AV.XAVIER VILLAURRUTIA # 9950 ZONA RIO TIJUANA </t>
  </si>
  <si>
    <t>GRAL. MANUEL MARQUEZ DE LEON #950-12 ZONA RIO TIJUANA</t>
  </si>
  <si>
    <t>EMILIANO ZAPATA CARRETERA LIBRE TIJUANA-ENSENADA COL. REFORMAL</t>
  </si>
  <si>
    <t xml:space="preserve">AV. UNIVERSIDAD #2-A COL. NUEVA TIJUANA MESA DE OTAY </t>
  </si>
  <si>
    <t>COL. ALAMAR PRIV. ACOSTA # 102-61</t>
  </si>
  <si>
    <t>CARR. LIBRE TIJ-ENS #1374-A C. LUCIO BLANCO</t>
  </si>
  <si>
    <t>BLV. BENITO JUAREZ MZNA 73-2 HACIENDA FLORESTA</t>
  </si>
  <si>
    <t>AV. GUANAJUATO # 373 COL. MADERO</t>
  </si>
  <si>
    <t>SINALOA DE LEYVA # 306 -A LOS ANGELES</t>
  </si>
  <si>
    <t xml:space="preserve">C. AGUSTIN PEREZ RIVERO #14149 COL. IGNACIO ZARAGOSA </t>
  </si>
  <si>
    <t xml:space="preserve">PARICUTIN #316 SUR ROMA MONTERREY NUEVO LEON </t>
  </si>
  <si>
    <t xml:space="preserve">AV. HIDALGO CALLE 3RA # 270 COL. OBRERA </t>
  </si>
  <si>
    <t xml:space="preserve">CALLE 9NA Y PIO PICO #1680 ZONA ESTE TIJUANA </t>
  </si>
  <si>
    <t xml:space="preserve">BLVD. BENITO JUAREZ # 108-6 VILLA FLORESTA </t>
  </si>
  <si>
    <t>CALZADA INDEPENDENCIA #3436</t>
  </si>
  <si>
    <t>JUAN OJEDA ROBLES #14962 MISION DEL PEDREGAL</t>
  </si>
  <si>
    <t xml:space="preserve">C. PIPILA CALLE PUERTO VALLARTA </t>
  </si>
  <si>
    <t xml:space="preserve">C. SIETE LEYES #874-A AMP BENITO JUAREZ PLAN LIBERTADOR </t>
  </si>
  <si>
    <t xml:space="preserve">FLOR DE SAUCO #17850-38 TERRAZAS DE LA PRESA </t>
  </si>
  <si>
    <t>C.LOMA FLORIDA #17208-E INFONAVIT LOMAS VERDES</t>
  </si>
  <si>
    <t xml:space="preserve">MARISCAL SUCRE #30 CENTRO INDUSTRIAL LOS OLIVOS </t>
  </si>
  <si>
    <t xml:space="preserve">C. TAMAULIPAS # 359 COL. CONSTITUCION </t>
  </si>
  <si>
    <t xml:space="preserve">PRIV. BUENA VISTA #3285 VILLA DEL PALMAR </t>
  </si>
  <si>
    <t xml:space="preserve">BLVD. GUERRERO #894 COL. CONSTITUCION </t>
  </si>
  <si>
    <t xml:space="preserve">C. GUSTAVO DIAS ORDAZ #1603 EJIDO MAZATLAN </t>
  </si>
  <si>
    <t xml:space="preserve">PRIV. ALBACETE #2705-F31 </t>
  </si>
  <si>
    <t>VENUSTIANO CARRANZA #118 JARDINES DEL VALLE</t>
  </si>
  <si>
    <t>AV. ENCINO #3251 COL. CIUDAD JARDIN</t>
  </si>
  <si>
    <t xml:space="preserve">C. FUERTE ZACATULA #22932 COL. MARIANO </t>
  </si>
  <si>
    <t>COL. ZONA CENTRO TIJUANA 9NA #9068</t>
  </si>
  <si>
    <t xml:space="preserve">SANCHEZ TABOADA #9250-6 ZONA RIO </t>
  </si>
  <si>
    <t>C. DIAZ ORDAZ #14072-8</t>
  </si>
  <si>
    <t xml:space="preserve">COL. LEYES DE REFORMA </t>
  </si>
  <si>
    <t>C.JUAN OJEDA ROBLES #675-C</t>
  </si>
  <si>
    <t>PROL. PASEO DE LOS HEROES #12731-A ANEXA 20 DE NOVIEMBRE</t>
  </si>
  <si>
    <t>C. JOSE ALMANZOR #5180 COL. PASEO DEL SOL</t>
  </si>
  <si>
    <t>C. JOSE MARIA VELAZCO #1503-403 ZONA RIO TIJ</t>
  </si>
  <si>
    <t>BLVD. BENITO JUAREZ #23-100</t>
  </si>
  <si>
    <t>BLVD EUSEBIO KINO C.ZONA RIO #4308</t>
  </si>
  <si>
    <t>C. ANAMUAC #65 FRACC. FORTIN DE LAS FLORES</t>
  </si>
  <si>
    <t>PRIV. SAN PEDRO 8770</t>
  </si>
  <si>
    <t>AVE. LAZARO MORALES #1151-A COL. LUCIO BLANCO</t>
  </si>
  <si>
    <t>C. RIO CASAS GRANDES #3194 VILLA VERDE MEXICALI</t>
  </si>
  <si>
    <t>AV. QUINTANA ROO #1660-B ZONA CENTRO</t>
  </si>
  <si>
    <t>C. JOSE MARIACOBOS #943 AMP. BENITO JUAREZ</t>
  </si>
  <si>
    <t xml:space="preserve">BLVD. CUAHUATEMOC#1876 COL LIBERTAD </t>
  </si>
  <si>
    <t>CUMBRES ALCANTARA#127 CUMBRES ELITE</t>
  </si>
  <si>
    <t>LAZARO CARDENAS #272-2 ANEXA OBRERA</t>
  </si>
  <si>
    <t>BENITO GONZALEZ #1055 COL. MODERNA, IRAPAUTO GUANAJUATO</t>
  </si>
  <si>
    <t>JOSEFA ORTIZ DE DOMINGUEZ COL. INDEPENDENCIA #7888</t>
  </si>
  <si>
    <t xml:space="preserve">CHIAPAS #1044 COL. CONSTITUCION </t>
  </si>
  <si>
    <t xml:space="preserve">TAMAULIPAS #20 ARBOLEDAS TIJUANA </t>
  </si>
  <si>
    <t xml:space="preserve">C.JOSE HAROS AGUILAR #2003-1 CONSTITUCION </t>
  </si>
  <si>
    <t xml:space="preserve">C. HIDALGO 576 COL. CONSTITUCION </t>
  </si>
  <si>
    <t xml:space="preserve">MISION DE LA PAZ 2993-9 ZONA RIO TIJUANA </t>
  </si>
  <si>
    <t xml:space="preserve">RETORNO DEL CIELO COL.ALTABRISA </t>
  </si>
  <si>
    <t>CANON JHONSON #14-A INDEPENDENCIA</t>
  </si>
  <si>
    <t xml:space="preserve">JOSE AROS AGUILAR #2003 COL CONSTITUCION </t>
  </si>
  <si>
    <t xml:space="preserve">C. HIDALGO#576 COL CONSTITUCION </t>
  </si>
  <si>
    <t>PASEO DEL GUAYCURA #21307 AMPLIACION GUAYCURA</t>
  </si>
  <si>
    <t xml:space="preserve">C. MINA#1993 INDEPENDENCIA </t>
  </si>
  <si>
    <t>LAS FUENTES # 3 PLAYAS DE ROSARITO</t>
  </si>
  <si>
    <t>FEDRICO MONTEZ COL. REFORMA #702</t>
  </si>
  <si>
    <t xml:space="preserve">BLVD.BENITO JUAREZ#22 COL. ECHEVERRIA </t>
  </si>
  <si>
    <t>AV. FRANCISCO JAVIER MINA #11692</t>
  </si>
  <si>
    <t xml:space="preserve">AV. MARTINEZ DE CHICAGO #503 COL. OBRERA </t>
  </si>
  <si>
    <t xml:space="preserve">ADOLFO RUIZ CORTINEZ # 14564 COL.GPE VICTORIA </t>
  </si>
  <si>
    <t xml:space="preserve">BENITO JUAREZ COL QUINTA DE MAR </t>
  </si>
  <si>
    <t xml:space="preserve">VIA RAPIDA ORIENTE #15455-1 TERCERA ETAPA RIO </t>
  </si>
  <si>
    <t xml:space="preserve">BLVD TOMOTEO LOZANO#416-27 </t>
  </si>
  <si>
    <t xml:space="preserve">SIMONA BARBA #4657-9 C. MAGISTERIAL C.D JUAREZ </t>
  </si>
  <si>
    <t xml:space="preserve">DR.ALT #10106 COL. ZONA RIO URBANA </t>
  </si>
  <si>
    <t xml:space="preserve">C.PILARES#1022COL. LETRAN VALLE </t>
  </si>
  <si>
    <t>BLVD. BENITO JUAREZ #16425 COL. INSURGENTES OESTE, MEXICALI B.C</t>
  </si>
  <si>
    <t xml:space="preserve">FUERTE DE REMEDIOS #22961 MARIANO MATAMOROS N </t>
  </si>
  <si>
    <t xml:space="preserve">AV. REYES HEROLES #12 COL. TABLA HONDA TLALNEP DE BAZ ESTADO  DE MEXICO </t>
  </si>
  <si>
    <t xml:space="preserve">CALLE 5TA EMILIANO ZAPATA #7928 C. ZONA CENTRO </t>
  </si>
  <si>
    <t>BATOPILAS #2250 COL. MADERO</t>
  </si>
  <si>
    <t xml:space="preserve">AV. DEL AGUA 1306, PLAYAS DE TIJUANA </t>
  </si>
  <si>
    <t xml:space="preserve">JUAQUIN AMARO #238-1 ZONA CENTRO </t>
  </si>
  <si>
    <t xml:space="preserve">BLV. BENITO JUAREZ #298 COL. MACHADO </t>
  </si>
  <si>
    <t xml:space="preserve">PARICUTIN#316SUR, ROMA MONTERREY </t>
  </si>
  <si>
    <t>LINO ORTIZ #40, COL. 3 DE OCTRUBRE TIJUANA.B.C</t>
  </si>
  <si>
    <t>AV. PASEO DEL LOS HEROES #471 COL. MITRAS CENTRO, MONTERREY N.L</t>
  </si>
  <si>
    <t>BLVD. AGUACALIENTE #9333-21 , COL. MADERO</t>
  </si>
  <si>
    <t xml:space="preserve">JUAN RUIZ DE ALARCON #1572-5 ZONA RIO TIJUANA </t>
  </si>
  <si>
    <t>C. 16 DE SEPTIEMBRE  303, CENTROCOATZACOALCOS, VERACRUZ</t>
  </si>
  <si>
    <t>ERMENEGILDO GALEANA 222-F81, COL. MARIANO MATAMOROS</t>
  </si>
  <si>
    <t>MIGUEL ALEMAN #3110 COL GABILONDO</t>
  </si>
  <si>
    <t xml:space="preserve">BLVD. INSURGENTES 16500-9 COL. LOS ALAMOS </t>
  </si>
  <si>
    <t>VALENTIN RUIZ PIMENTELN 434 COL. LUCIO BLANCO</t>
  </si>
  <si>
    <t xml:space="preserve">CALLE PRIMERA #14307-B COL. CONTRERAS </t>
  </si>
  <si>
    <t xml:space="preserve">CALLEJON RIO GRIJALVA #9533 COL. MARRON TIJUANA B.C </t>
  </si>
  <si>
    <t xml:space="preserve">CALLE RIO FRIO 6 AGUAJE DE LA TUNA, TIJUANA </t>
  </si>
  <si>
    <t>CALLE ANGEL DE LA GUARDA L-16 MZA-11 LOMAS DE CORONODO</t>
  </si>
  <si>
    <t>C.JOSE HAROS AGUILAR ZONA CENTRO 22710</t>
  </si>
  <si>
    <t>BLVD. DIAZ ORDAZ 12649 INT 4 AC TIJUANA</t>
  </si>
  <si>
    <t xml:space="preserve">BLVD. BENITO JUAREZ #778 </t>
  </si>
  <si>
    <t>BLVD. BENITO JUAREZ NUMERO 285-A FRACCIONAMIENTO LOS ANGELES PLAYAS DE ROSARITO</t>
  </si>
  <si>
    <t xml:space="preserve">AV. RIO DE LA CONCEPCION #10109 COL. AGUAJE DE LA TUNA </t>
  </si>
  <si>
    <t>B</t>
  </si>
  <si>
    <t>304-5</t>
  </si>
  <si>
    <t>2B</t>
  </si>
  <si>
    <t>E21</t>
  </si>
  <si>
    <t>C</t>
  </si>
  <si>
    <t>A</t>
  </si>
  <si>
    <t>E</t>
  </si>
  <si>
    <t>F31</t>
  </si>
  <si>
    <t>4657-9</t>
  </si>
  <si>
    <t>F81</t>
  </si>
  <si>
    <t>COL. AEROPUERTO</t>
  </si>
  <si>
    <t xml:space="preserve"> COL. LAS PALMAS</t>
  </si>
  <si>
    <t>FRACCIONAMIENTO LOMAS DE LA PRESA</t>
  </si>
  <si>
    <t>COL. REFORMA</t>
  </si>
  <si>
    <t>COL. MERIDA</t>
  </si>
  <si>
    <t xml:space="preserve">LA GLORIA </t>
  </si>
  <si>
    <t xml:space="preserve"> COL. BENITO JUAREZ </t>
  </si>
  <si>
    <t xml:space="preserve"> COL. LOS SANTOS </t>
  </si>
  <si>
    <t xml:space="preserve">COL. CONSTITUCION </t>
  </si>
  <si>
    <t xml:space="preserve"> EJ. CHILPANCINGO</t>
  </si>
  <si>
    <t>ZONA CENTRO</t>
  </si>
  <si>
    <t xml:space="preserve">ZONA RIO URBANA, TIJUANA </t>
  </si>
  <si>
    <t>BLVD. BENITO JUAREZ</t>
  </si>
  <si>
    <t>COL. CONSTITUCION</t>
  </si>
  <si>
    <t xml:space="preserve"> COL. CONSTITUCION</t>
  </si>
  <si>
    <t>COL. MAZATLAN</t>
  </si>
  <si>
    <t xml:space="preserve"> VILLA FLORESTA</t>
  </si>
  <si>
    <t xml:space="preserve"> COLINAS DEL SOL</t>
  </si>
  <si>
    <t xml:space="preserve"> COL. LUCIO BLANCO</t>
  </si>
  <si>
    <t xml:space="preserve"> COL. CENTRO</t>
  </si>
  <si>
    <t>PANAMERICANO, TIJUANA</t>
  </si>
  <si>
    <t xml:space="preserve"> COL. CONSTITUCION </t>
  </si>
  <si>
    <t xml:space="preserve"> LIBERTAD, TIJUANA</t>
  </si>
  <si>
    <t>FRACC. CHULA VISTA</t>
  </si>
  <si>
    <t>FRACC. GARCIA</t>
  </si>
  <si>
    <t>COL. CHAPULTEPEC</t>
  </si>
  <si>
    <t xml:space="preserve">HERREROS COL. BUROCRATAS </t>
  </si>
  <si>
    <t xml:space="preserve"> AZTLAN </t>
  </si>
  <si>
    <t xml:space="preserve"> MANUEL FLORES</t>
  </si>
  <si>
    <t xml:space="preserve"> COL. AMPLIACION PLAN LIBERTADOR </t>
  </si>
  <si>
    <t xml:space="preserve"> COL. ZONA CENTRO </t>
  </si>
  <si>
    <t xml:space="preserve"> COL CONSTITUCION </t>
  </si>
  <si>
    <t xml:space="preserve">COL. ZONA CENTRO </t>
  </si>
  <si>
    <t>C. BUENA VISTA</t>
  </si>
  <si>
    <t xml:space="preserve"> COL. MACHADO PLAYAS DE ROSARITO </t>
  </si>
  <si>
    <t xml:space="preserve"> COL. AZTLAN </t>
  </si>
  <si>
    <t xml:space="preserve">COL. LIBERTAD PARTE BAJA </t>
  </si>
  <si>
    <t xml:space="preserve"> FRACC. LOS ANGELES </t>
  </si>
  <si>
    <t xml:space="preserve"> COL. INDUSTRIAL CP21010</t>
  </si>
  <si>
    <t xml:space="preserve">FRACC. PASEO FLORIDO </t>
  </si>
  <si>
    <t>FRACC VILLA TURISTICA</t>
  </si>
  <si>
    <t xml:space="preserve">  COL. VILLA LOMAS</t>
  </si>
  <si>
    <t xml:space="preserve">C. CENTRO </t>
  </si>
  <si>
    <t>HACIENDA LOS OLIVOS F. TERRAZAS DEL VALLE</t>
  </si>
  <si>
    <t xml:space="preserve"> C. LUCIO BLANCO</t>
  </si>
  <si>
    <t xml:space="preserve"> COL. HACIENDA DEL MAR</t>
  </si>
  <si>
    <t xml:space="preserve"> SAN LUIS R.C SONORA AV. KINO Y 2DA </t>
  </si>
  <si>
    <t>C. CENTRO</t>
  </si>
  <si>
    <t xml:space="preserve">SANTA FE DEL ALVAROOBREGON MEXICO D.F </t>
  </si>
  <si>
    <t xml:space="preserve">C. BUENA VISTA </t>
  </si>
  <si>
    <t xml:space="preserve"> COL. ZONA CENTRO</t>
  </si>
  <si>
    <t>COL. JUAREZ</t>
  </si>
  <si>
    <t xml:space="preserve"> COL. MACHADO </t>
  </si>
  <si>
    <t xml:space="preserve"> COL. LUIS ECHEVERRIA </t>
  </si>
  <si>
    <t>C. ZONA CENTRO</t>
  </si>
  <si>
    <t>FRACC. VILLA TURISTICA</t>
  </si>
  <si>
    <t xml:space="preserve">ZONA RIO TIJUANA </t>
  </si>
  <si>
    <t xml:space="preserve"> ZONA RIO TIJUANA</t>
  </si>
  <si>
    <t xml:space="preserve"> COL. REFORMAL</t>
  </si>
  <si>
    <t xml:space="preserve"> COL. NUEVA TIJUANA MESA DE OTAY </t>
  </si>
  <si>
    <t>COL. ALAMAR</t>
  </si>
  <si>
    <t>C. LUCIO BLANCO</t>
  </si>
  <si>
    <t xml:space="preserve"> HACIENDA FLORESTA</t>
  </si>
  <si>
    <t>COL. MADERO</t>
  </si>
  <si>
    <t xml:space="preserve"> COL. IGNACIO ZARAGOSA </t>
  </si>
  <si>
    <t xml:space="preserve">SUR ROMA MONTERREY NUEVO LEON </t>
  </si>
  <si>
    <t xml:space="preserve">COL. OBRERA </t>
  </si>
  <si>
    <t xml:space="preserve">ZONA ESTE TIJUANA </t>
  </si>
  <si>
    <t xml:space="preserve">VILLA FLORESTA </t>
  </si>
  <si>
    <t xml:space="preserve"> MISION DEL PEDREGAL</t>
  </si>
  <si>
    <t>C. PIPILA</t>
  </si>
  <si>
    <t xml:space="preserve"> PLAN LIBERTADOR </t>
  </si>
  <si>
    <t xml:space="preserve">TERRAZAS DE LA PRESA </t>
  </si>
  <si>
    <t>INFONAVIT LOMAS VERDES</t>
  </si>
  <si>
    <t xml:space="preserve"> CENTRO INDUSTRIAL LOS OLIVOS </t>
  </si>
  <si>
    <t xml:space="preserve"> VILLA DEL PALMAR </t>
  </si>
  <si>
    <t xml:space="preserve"> EJIDO MAZATLAN </t>
  </si>
  <si>
    <t xml:space="preserve"> JARDINES DEL VALLE</t>
  </si>
  <si>
    <t>COL. CIUDAD JARDIN</t>
  </si>
  <si>
    <t xml:space="preserve"> COL. MARIANO </t>
  </si>
  <si>
    <t xml:space="preserve">ZONA RIO </t>
  </si>
  <si>
    <t xml:space="preserve"> ANEXA 20 DE NOVIEMBRE</t>
  </si>
  <si>
    <t xml:space="preserve"> COL. PASEO DEL SOL</t>
  </si>
  <si>
    <t xml:space="preserve"> ZONA RIO TIJ</t>
  </si>
  <si>
    <t xml:space="preserve"> C.ZONA RIO #4308</t>
  </si>
  <si>
    <t xml:space="preserve"> FRACC. FORTIN DE LAS FLORES</t>
  </si>
  <si>
    <t xml:space="preserve"> VILLA VERDE MEXICALI</t>
  </si>
  <si>
    <t xml:space="preserve"> ZONA CENTRO</t>
  </si>
  <si>
    <t xml:space="preserve"> AMP. BENITO JUAREZ</t>
  </si>
  <si>
    <t xml:space="preserve"> COL LIBERTAD </t>
  </si>
  <si>
    <t>CUMBRES ELITE</t>
  </si>
  <si>
    <t>ANEXA OBRERA</t>
  </si>
  <si>
    <t xml:space="preserve"> COL. MODERNA, IRAPAUTO GUANAJUATO</t>
  </si>
  <si>
    <t xml:space="preserve"> COL. INDEPENDENCIA #7888</t>
  </si>
  <si>
    <t xml:space="preserve">ARBOLEDAS TIJUANA </t>
  </si>
  <si>
    <t xml:space="preserve"> CONSTITUCION </t>
  </si>
  <si>
    <t xml:space="preserve"> ZONA RIO TIJUANA </t>
  </si>
  <si>
    <t xml:space="preserve"> COL.ALTABRISA </t>
  </si>
  <si>
    <t xml:space="preserve"> INDEPENDENCIA</t>
  </si>
  <si>
    <t xml:space="preserve">COL CONSTITUCION </t>
  </si>
  <si>
    <t xml:space="preserve"> AMPLIACION GUAYCURA</t>
  </si>
  <si>
    <t xml:space="preserve"> INDEPENDENCIA </t>
  </si>
  <si>
    <t xml:space="preserve"> PLAYAS DE ROSARITO</t>
  </si>
  <si>
    <t>COL. REFORMA #702</t>
  </si>
  <si>
    <t xml:space="preserve"> COL. ECHEVERRIA </t>
  </si>
  <si>
    <t xml:space="preserve"> COL. OBRERA </t>
  </si>
  <si>
    <t xml:space="preserve">COL.GPE VICTORIA </t>
  </si>
  <si>
    <t xml:space="preserve"> COL QUINTA DE MAR </t>
  </si>
  <si>
    <t xml:space="preserve"> TERCERA ETAPA RIO </t>
  </si>
  <si>
    <t xml:space="preserve">C. MAGISTERIAL C.D JUAREZ </t>
  </si>
  <si>
    <t xml:space="preserve"> COL. ZONA RIO URBANA </t>
  </si>
  <si>
    <t xml:space="preserve">COL. LETRAN VALLE </t>
  </si>
  <si>
    <t xml:space="preserve"> COL. INSURGENTES OESTE, MEXICALI B.C</t>
  </si>
  <si>
    <t xml:space="preserve"> MARIANO MATAMOROS N </t>
  </si>
  <si>
    <t xml:space="preserve"> COL. TABLA HONDA TLALNEP DE BAZ ESTADO  DE MEXICO </t>
  </si>
  <si>
    <t xml:space="preserve"> C. ZONA CENTRO </t>
  </si>
  <si>
    <t xml:space="preserve"> COL. MADERO</t>
  </si>
  <si>
    <t xml:space="preserve">PLAYAS DE TIJUANA </t>
  </si>
  <si>
    <t xml:space="preserve"> ZONA CENTRO </t>
  </si>
  <si>
    <t xml:space="preserve">COL. MACHADO </t>
  </si>
  <si>
    <t xml:space="preserve"> ROMA MONTERREY </t>
  </si>
  <si>
    <t>COL. 3 DE OCTRUBRE TIJUANA.B.C</t>
  </si>
  <si>
    <t xml:space="preserve"> COL. MITRAS CENTRO, MONTERREY N.L</t>
  </si>
  <si>
    <t>CENTROCOATZACOALCOS, VERACRUZ</t>
  </si>
  <si>
    <t xml:space="preserve"> COL. MARIANO MATAMOROS</t>
  </si>
  <si>
    <t>COL GABILONDO</t>
  </si>
  <si>
    <t xml:space="preserve">COL. LOS ALAMOS </t>
  </si>
  <si>
    <t xml:space="preserve"> COL. CONTRERAS </t>
  </si>
  <si>
    <t xml:space="preserve"> COL. MARRON TIJUANA B.C </t>
  </si>
  <si>
    <t xml:space="preserve"> TIJUANA </t>
  </si>
  <si>
    <t>LOMAS DE CORONODO</t>
  </si>
  <si>
    <t>ZONA CENTRO 22710</t>
  </si>
  <si>
    <t>FRACCIONAMIENTO LOS ANGELES PLAYAS DE ROSARITO</t>
  </si>
  <si>
    <t xml:space="preserve"> COL. AGUAJE DE LA TUNA </t>
  </si>
  <si>
    <t>VER NOTA</t>
  </si>
  <si>
    <t>634-21-13</t>
  </si>
  <si>
    <t>664-626-3192</t>
  </si>
  <si>
    <t>664-636-1412</t>
  </si>
  <si>
    <t>661-118-13-05</t>
  </si>
  <si>
    <t>664-604-11-67</t>
  </si>
  <si>
    <t>661-616-8003</t>
  </si>
  <si>
    <t>664-406-0863</t>
  </si>
  <si>
    <t>661-612-0542</t>
  </si>
  <si>
    <t>664-351-6087</t>
  </si>
  <si>
    <t>664-376-2099</t>
  </si>
  <si>
    <t>661-120-1028</t>
  </si>
  <si>
    <t>661-106-2383</t>
  </si>
  <si>
    <t>661-116-5417</t>
  </si>
  <si>
    <t>664-440-5018</t>
  </si>
  <si>
    <t>661-102-8026</t>
  </si>
  <si>
    <t>661-850-0490</t>
  </si>
  <si>
    <t>662-233-33-53</t>
  </si>
  <si>
    <t>664-252-2379</t>
  </si>
  <si>
    <t>664-6371391</t>
  </si>
  <si>
    <t>664-411-23-74</t>
  </si>
  <si>
    <t>661-126-1642</t>
  </si>
  <si>
    <t>664-688-4481</t>
  </si>
  <si>
    <t>661-612-7222</t>
  </si>
  <si>
    <t>664-381-6106</t>
  </si>
  <si>
    <t>664 -689-4980</t>
  </si>
  <si>
    <t>664-331-74-48</t>
  </si>
  <si>
    <t>664-609-51-59</t>
  </si>
  <si>
    <t>664-109-94-49</t>
  </si>
  <si>
    <t>664-749-29-04</t>
  </si>
  <si>
    <t>664-412-6740</t>
  </si>
  <si>
    <t>661-612-44-43</t>
  </si>
  <si>
    <t>661-114-56-35</t>
  </si>
  <si>
    <t>661-612-79-12</t>
  </si>
  <si>
    <t>664-185-329</t>
  </si>
  <si>
    <t>664-6304706</t>
  </si>
  <si>
    <t>664-297-96-44</t>
  </si>
  <si>
    <t>661 616-25-08</t>
  </si>
  <si>
    <t>664-23515-13</t>
  </si>
  <si>
    <t>664-448-59-49</t>
  </si>
  <si>
    <t>664-524-73-87</t>
  </si>
  <si>
    <t>661-116-16-80</t>
  </si>
  <si>
    <t>664-376-00-54</t>
  </si>
  <si>
    <t>664-636-60-40</t>
  </si>
  <si>
    <t>664-6340639</t>
  </si>
  <si>
    <t>664-438-08-82</t>
  </si>
  <si>
    <t>612-7059</t>
  </si>
  <si>
    <t>120-81-42</t>
  </si>
  <si>
    <t>664-68160-52</t>
  </si>
  <si>
    <t>661-116-93-64</t>
  </si>
  <si>
    <t>664-313-83-78</t>
  </si>
  <si>
    <t>661-100-14-41</t>
  </si>
  <si>
    <t>664-631-26-11</t>
  </si>
  <si>
    <t>664-151-92-32</t>
  </si>
  <si>
    <t>664-385-17-55</t>
  </si>
  <si>
    <t>664-636-14-18</t>
  </si>
  <si>
    <t>653-849-78-17</t>
  </si>
  <si>
    <t>664-614-96-41</t>
  </si>
  <si>
    <t>664-449-67-72</t>
  </si>
  <si>
    <t>664-624-9235</t>
  </si>
  <si>
    <t>664-685-11-16</t>
  </si>
  <si>
    <t>664-682-84-08</t>
  </si>
  <si>
    <t>661-612-43-33</t>
  </si>
  <si>
    <t>661-612-03-83</t>
  </si>
  <si>
    <t>661-111-66-80</t>
  </si>
  <si>
    <t>613-79-59</t>
  </si>
  <si>
    <t>664-683-43-11</t>
  </si>
  <si>
    <t xml:space="preserve">683-52-88 </t>
  </si>
  <si>
    <t>661-613-98-05</t>
  </si>
  <si>
    <t>664-151-33-49</t>
  </si>
  <si>
    <t>664-608-44-68</t>
  </si>
  <si>
    <t>664-407-52-91</t>
  </si>
  <si>
    <t>661-110-26-22</t>
  </si>
  <si>
    <t>664-381-84-45</t>
  </si>
  <si>
    <t>664-376-40-72</t>
  </si>
  <si>
    <t>664-36898-87</t>
  </si>
  <si>
    <t>664-17381-29</t>
  </si>
  <si>
    <t>664-117-00-93</t>
  </si>
  <si>
    <t>664-685-52-28</t>
  </si>
  <si>
    <t>61-227-27</t>
  </si>
  <si>
    <t>664-9500397</t>
  </si>
  <si>
    <t>664-16338-17</t>
  </si>
  <si>
    <t>664-370-65-50</t>
  </si>
  <si>
    <t>antonio@enovamexico.mx</t>
  </si>
  <si>
    <t>yoy_castillo2@hotmail.com</t>
  </si>
  <si>
    <t>estolano@bohemiatj.com</t>
  </si>
  <si>
    <t>distribuidora8as@hotmail.com</t>
  </si>
  <si>
    <t>tijuanafire@hotmail.com</t>
  </si>
  <si>
    <t>http://www.rosarito.gob.mx/VII/Transparencia/archivo/2017-06/formato-padron-de-proveedores-oficialia-mayor.pdf</t>
  </si>
  <si>
    <t>Oficialía Mayor / Compras</t>
  </si>
  <si>
    <t>PERSONA FÍSICA</t>
  </si>
  <si>
    <t>TIJUANA</t>
  </si>
  <si>
    <t>0001</t>
  </si>
  <si>
    <t>Mexicali</t>
  </si>
  <si>
    <t>Playas de Rosarito</t>
  </si>
  <si>
    <t>San Luis Rio Colorado Sonora</t>
  </si>
  <si>
    <t>Mexico DF</t>
  </si>
  <si>
    <t>EMILIANO ZAPATA CARRETERA LIBRE TIJUANA-ENSENADA</t>
  </si>
  <si>
    <t xml:space="preserve">MONTERREY NUEVO LEON </t>
  </si>
  <si>
    <t>MEXICALI</t>
  </si>
  <si>
    <t>IRAPAUTO GUANAJUATO</t>
  </si>
  <si>
    <t>PLAYAS DE ROSARITO</t>
  </si>
  <si>
    <t xml:space="preserve"> ESTADO  DE MEXICO </t>
  </si>
  <si>
    <t xml:space="preserve">TIJUANA </t>
  </si>
  <si>
    <t>MONTERREY N.L</t>
  </si>
  <si>
    <t>VERACRUZ</t>
  </si>
  <si>
    <t>002</t>
  </si>
  <si>
    <t>004</t>
  </si>
  <si>
    <t>005</t>
  </si>
  <si>
    <t>09</t>
  </si>
  <si>
    <t>039</t>
  </si>
  <si>
    <t>LA información de la columna H es la misma de las columnas E,F y G. El proveedor no proporcionó la información de la columna I.No se generó información de las Columnas AD, AE, AF y AG ya que el proveedor no presentó datos relaconados con domicilio en el extranjero. La información de la columna AC no se tiene por el momento.No se generó la información de las columnas  AR ya que no se trabaja contratistas sancionados. Algunos proveedores no manejan página Web por tal motivo no se cuenta con esta información</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</si>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</sst>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font>
    <font>
      <sz val="10"/>
      <color rgb="FF000000"/>
      <name val="Arial"/>
      <family val="2"/>
    </font>
    <font>
      <u/>
      <sz val="10"/>
      <color rgb="FF0000FF"/>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s>
  <cellStyleXfs count="2">
    <xf numFmtId="0" fontId="0" fillId="0" borderId="0"/>
    <xf numFmtId="0" fontId="4" fillId="3" borderId="0"/>
  </cellStyleXfs>
  <cellXfs count="26">
    <xf numFmtId="0" fontId="0" fillId="0" borderId="0" xfId="0"/>
    <xf numFmtId="0" fontId="2" fillId="4" borderId="2" xfId="0" applyFont="1" applyFill="1" applyBorder="1" applyAlignment="1">
      <alignment horizontal="center" wrapText="1"/>
    </xf>
    <xf numFmtId="0" fontId="0" fillId="0" borderId="0" xfId="0"/>
    <xf numFmtId="14" fontId="0" fillId="0" borderId="0" xfId="0" applyNumberFormat="1"/>
    <xf numFmtId="0" fontId="3" fillId="5" borderId="2" xfId="0" applyFont="1" applyFill="1" applyBorder="1" applyAlignment="1">
      <alignment horizontal="center" vertical="center" wrapText="1"/>
    </xf>
    <xf numFmtId="0" fontId="5" fillId="5" borderId="2" xfId="1" applyFont="1" applyFill="1" applyBorder="1" applyAlignment="1">
      <alignment horizontal="center" vertical="center" wrapText="1"/>
    </xf>
    <xf numFmtId="0" fontId="2" fillId="4" borderId="1" xfId="0" applyFont="1" applyFill="1" applyBorder="1" applyAlignment="1">
      <alignment horizontal="center" wrapText="1"/>
    </xf>
    <xf numFmtId="0" fontId="2" fillId="4" borderId="3" xfId="0" applyFont="1" applyFill="1" applyBorder="1" applyAlignment="1">
      <alignment horizontal="center" wrapText="1"/>
    </xf>
    <xf numFmtId="0" fontId="0" fillId="0" borderId="2" xfId="0" applyBorder="1"/>
    <xf numFmtId="0" fontId="0" fillId="0" borderId="0" xfId="0" applyBorder="1" applyAlignment="1">
      <alignment horizontal="center" vertical="center" wrapText="1"/>
    </xf>
    <xf numFmtId="0" fontId="0" fillId="0" borderId="0" xfId="0" quotePrefix="1"/>
    <xf numFmtId="0" fontId="0" fillId="0" borderId="0" xfId="0"/>
    <xf numFmtId="0" fontId="0" fillId="0" borderId="0" xfId="0" quotePrefix="1" applyBorder="1" applyAlignment="1">
      <alignment horizontal="center" vertical="center" wrapText="1"/>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3" fillId="0" borderId="0" xfId="0" applyFont="1" applyFill="1" applyBorder="1" applyAlignment="1">
      <alignment horizontal="center" vertical="center" wrapText="1"/>
    </xf>
    <xf numFmtId="0" fontId="0" fillId="0" borderId="0" xfId="0" applyFill="1" applyBorder="1"/>
    <xf numFmtId="0" fontId="0" fillId="0" borderId="0" xfId="0" quotePrefix="1" applyFill="1" applyBorder="1"/>
    <xf numFmtId="0" fontId="3" fillId="0" borderId="0" xfId="0" applyFont="1" applyFill="1" applyBorder="1" applyAlignment="1" applyProtection="1">
      <alignment horizontal="center" vertical="center" wrapText="1"/>
    </xf>
    <xf numFmtId="0" fontId="5" fillId="5" borderId="6" xfId="1" applyFont="1" applyFill="1" applyBorder="1" applyAlignment="1">
      <alignment horizontal="center" vertical="center" wrapText="1"/>
    </xf>
    <xf numFmtId="0" fontId="3" fillId="5" borderId="6" xfId="0" applyFont="1" applyFill="1" applyBorder="1" applyAlignment="1">
      <alignment horizontal="center" vertical="center" wrapText="1"/>
    </xf>
    <xf numFmtId="0" fontId="5" fillId="0" borderId="0" xfId="1" applyFont="1" applyFill="1" applyBorder="1" applyAlignment="1">
      <alignment horizontal="center" vertical="center" wrapText="1"/>
    </xf>
    <xf numFmtId="0" fontId="6" fillId="0" borderId="0" xfId="0" applyFont="1" applyFill="1" applyBorder="1" applyAlignment="1">
      <alignment horizontal="center" vertical="center" wrapText="1"/>
    </xf>
    <xf numFmtId="0" fontId="1" fillId="2" borderId="2" xfId="0" applyFont="1" applyFill="1" applyBorder="1" applyAlignment="1">
      <alignment horizontal="center"/>
    </xf>
    <xf numFmtId="0" fontId="0" fillId="0" borderId="0" xfId="0"/>
    <xf numFmtId="0" fontId="2" fillId="4" borderId="2"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9"/>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3" t="s">
        <v>1</v>
      </c>
      <c r="B2" s="24"/>
      <c r="C2" s="24"/>
      <c r="D2" s="23" t="s">
        <v>2</v>
      </c>
      <c r="E2" s="24"/>
      <c r="F2" s="24"/>
      <c r="G2" s="23" t="s">
        <v>3</v>
      </c>
      <c r="H2" s="24"/>
      <c r="I2" s="24"/>
    </row>
    <row r="3" spans="1:48" x14ac:dyDescent="0.25">
      <c r="A3" s="25" t="s">
        <v>4</v>
      </c>
      <c r="B3" s="24"/>
      <c r="C3" s="24"/>
      <c r="D3" s="25" t="s">
        <v>5</v>
      </c>
      <c r="E3" s="24"/>
      <c r="F3" s="24"/>
      <c r="G3" s="25" t="s">
        <v>6</v>
      </c>
      <c r="H3" s="24"/>
      <c r="I3" s="24"/>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26.25" x14ac:dyDescent="0.25">
      <c r="A7" s="1" t="s">
        <v>63</v>
      </c>
      <c r="B7" s="1" t="s">
        <v>64</v>
      </c>
      <c r="C7" s="1" t="s">
        <v>65</v>
      </c>
      <c r="D7" s="1" t="s">
        <v>66</v>
      </c>
      <c r="E7" s="13" t="s">
        <v>67</v>
      </c>
      <c r="F7" s="13" t="s">
        <v>68</v>
      </c>
      <c r="G7" s="13" t="s">
        <v>69</v>
      </c>
      <c r="H7" s="1" t="s">
        <v>70</v>
      </c>
      <c r="I7" s="1" t="s">
        <v>71</v>
      </c>
      <c r="J7" s="1" t="s">
        <v>72</v>
      </c>
      <c r="K7" s="6" t="s">
        <v>73</v>
      </c>
      <c r="L7" s="1" t="s">
        <v>74</v>
      </c>
      <c r="M7" s="1" t="s">
        <v>75</v>
      </c>
      <c r="N7" s="7" t="s">
        <v>76</v>
      </c>
      <c r="O7" s="1" t="s">
        <v>77</v>
      </c>
      <c r="P7" s="13" t="s">
        <v>78</v>
      </c>
      <c r="Q7" s="13" t="s">
        <v>79</v>
      </c>
      <c r="R7" s="13" t="s">
        <v>80</v>
      </c>
      <c r="S7" s="1" t="s">
        <v>81</v>
      </c>
      <c r="T7" s="1" t="s">
        <v>82</v>
      </c>
      <c r="U7" s="6" t="s">
        <v>83</v>
      </c>
      <c r="V7" s="1" t="s">
        <v>84</v>
      </c>
      <c r="W7" s="7" t="s">
        <v>85</v>
      </c>
      <c r="X7" s="13" t="s">
        <v>86</v>
      </c>
      <c r="Y7" s="13" t="s">
        <v>87</v>
      </c>
      <c r="Z7" s="14" t="s">
        <v>88</v>
      </c>
      <c r="AA7" s="1" t="s">
        <v>89</v>
      </c>
      <c r="AB7" s="7" t="s">
        <v>90</v>
      </c>
      <c r="AC7" s="1" t="s">
        <v>91</v>
      </c>
      <c r="AD7" s="1" t="s">
        <v>92</v>
      </c>
      <c r="AE7" s="1" t="s">
        <v>93</v>
      </c>
      <c r="AF7" s="1" t="s">
        <v>94</v>
      </c>
      <c r="AG7" s="1" t="s">
        <v>95</v>
      </c>
      <c r="AH7" s="1" t="s">
        <v>96</v>
      </c>
      <c r="AI7" s="1" t="s">
        <v>97</v>
      </c>
      <c r="AJ7" s="1" t="s">
        <v>98</v>
      </c>
      <c r="AK7" s="1" t="s">
        <v>99</v>
      </c>
      <c r="AL7" s="13" t="s">
        <v>100</v>
      </c>
      <c r="AM7" s="1" t="s">
        <v>101</v>
      </c>
      <c r="AN7" s="1" t="s">
        <v>102</v>
      </c>
      <c r="AO7" s="13" t="s">
        <v>103</v>
      </c>
      <c r="AP7" s="13" t="s">
        <v>104</v>
      </c>
      <c r="AQ7" s="13" t="s">
        <v>105</v>
      </c>
      <c r="AR7" s="1" t="s">
        <v>106</v>
      </c>
      <c r="AS7" s="1" t="s">
        <v>107</v>
      </c>
      <c r="AT7" s="1" t="s">
        <v>108</v>
      </c>
      <c r="AU7" s="1" t="s">
        <v>109</v>
      </c>
      <c r="AV7" s="1" t="s">
        <v>110</v>
      </c>
    </row>
    <row r="8" spans="1:48" ht="25.5" x14ac:dyDescent="0.25">
      <c r="A8">
        <v>2018</v>
      </c>
      <c r="B8" s="3">
        <v>43191</v>
      </c>
      <c r="C8" s="3">
        <v>43281</v>
      </c>
      <c r="D8" t="s">
        <v>111</v>
      </c>
      <c r="E8" s="15" t="s">
        <v>213</v>
      </c>
      <c r="F8" s="15" t="s">
        <v>214</v>
      </c>
      <c r="G8" s="15"/>
      <c r="H8" s="15" t="s">
        <v>213</v>
      </c>
      <c r="I8" t="s">
        <v>1273</v>
      </c>
      <c r="J8" t="s">
        <v>113</v>
      </c>
      <c r="K8" t="s">
        <v>146</v>
      </c>
      <c r="L8" s="18" t="s">
        <v>115</v>
      </c>
      <c r="M8" s="15" t="s">
        <v>538</v>
      </c>
      <c r="N8" s="2" t="s">
        <v>146</v>
      </c>
      <c r="O8" t="s">
        <v>148</v>
      </c>
      <c r="P8" s="21" t="s">
        <v>704</v>
      </c>
      <c r="Q8" s="16" t="s">
        <v>155</v>
      </c>
      <c r="R8" s="15" t="s">
        <v>847</v>
      </c>
      <c r="S8">
        <v>12860</v>
      </c>
      <c r="U8" t="s">
        <v>178</v>
      </c>
      <c r="V8" t="s">
        <v>1027</v>
      </c>
      <c r="X8" s="15"/>
      <c r="Y8" s="16"/>
      <c r="Z8" s="16"/>
      <c r="AA8" s="9">
        <v>2</v>
      </c>
      <c r="AB8" t="s">
        <v>146</v>
      </c>
      <c r="AD8" t="s">
        <v>1161</v>
      </c>
      <c r="AE8" t="s">
        <v>1161</v>
      </c>
      <c r="AF8" t="s">
        <v>1161</v>
      </c>
      <c r="AH8" t="s">
        <v>1161</v>
      </c>
      <c r="AI8" t="s">
        <v>1161</v>
      </c>
      <c r="AJ8" t="s">
        <v>1161</v>
      </c>
      <c r="AK8">
        <v>6641083897</v>
      </c>
      <c r="AL8" s="22" t="str">
        <f>HYPERLINK("mailto:valagunas@hotmail.com","valagunas@hotmail.com")</f>
        <v>valagunas@hotmail.com</v>
      </c>
      <c r="AM8" t="s">
        <v>1251</v>
      </c>
      <c r="AO8" s="16">
        <v>6641083897</v>
      </c>
      <c r="AP8" s="22" t="str">
        <f>HYPERLINK("mailto:valagunas@hotmail.com","valagunas@hotmail.com")</f>
        <v>valagunas@hotmail.com</v>
      </c>
      <c r="AQ8" s="18" t="s">
        <v>1249</v>
      </c>
      <c r="AS8" t="s">
        <v>1250</v>
      </c>
      <c r="AT8" s="3">
        <v>43281</v>
      </c>
      <c r="AU8" s="3">
        <v>43281</v>
      </c>
      <c r="AV8" t="s">
        <v>1272</v>
      </c>
    </row>
    <row r="9" spans="1:48" ht="25.5" x14ac:dyDescent="0.25">
      <c r="A9">
        <v>2018</v>
      </c>
      <c r="B9" s="3">
        <v>43191</v>
      </c>
      <c r="C9" s="3">
        <v>43281</v>
      </c>
      <c r="D9" t="s">
        <v>111</v>
      </c>
      <c r="E9" s="15" t="s">
        <v>215</v>
      </c>
      <c r="F9" s="15" t="s">
        <v>216</v>
      </c>
      <c r="G9" s="15" t="s">
        <v>217</v>
      </c>
      <c r="H9" s="15" t="s">
        <v>215</v>
      </c>
      <c r="I9" s="11" t="s">
        <v>1273</v>
      </c>
      <c r="J9" t="s">
        <v>113</v>
      </c>
      <c r="K9" s="2" t="s">
        <v>146</v>
      </c>
      <c r="L9" s="18" t="s">
        <v>115</v>
      </c>
      <c r="M9" s="15" t="s">
        <v>539</v>
      </c>
      <c r="N9" s="2" t="s">
        <v>146</v>
      </c>
      <c r="O9" t="s">
        <v>148</v>
      </c>
      <c r="P9" s="21" t="s">
        <v>705</v>
      </c>
      <c r="Q9" s="16" t="s">
        <v>155</v>
      </c>
      <c r="R9" s="15" t="s">
        <v>848</v>
      </c>
      <c r="S9">
        <v>4771</v>
      </c>
      <c r="U9" t="s">
        <v>178</v>
      </c>
      <c r="V9" t="s">
        <v>1028</v>
      </c>
      <c r="X9" s="15"/>
      <c r="Y9" s="16"/>
      <c r="Z9" s="16"/>
      <c r="AA9" s="9">
        <v>2</v>
      </c>
      <c r="AB9" t="s">
        <v>146</v>
      </c>
      <c r="AD9" t="s">
        <v>1161</v>
      </c>
      <c r="AE9" t="s">
        <v>1161</v>
      </c>
      <c r="AF9" t="s">
        <v>1161</v>
      </c>
      <c r="AH9" t="s">
        <v>1161</v>
      </c>
      <c r="AI9" t="s">
        <v>1161</v>
      </c>
      <c r="AJ9" t="s">
        <v>1161</v>
      </c>
      <c r="AK9">
        <v>6646415998</v>
      </c>
      <c r="AL9" s="22" t="str">
        <f>HYPERLINK("mailto:sanchez.tim@hotmail.com","sanchez.tim@hotmail.com")</f>
        <v>sanchez.tim@hotmail.com</v>
      </c>
      <c r="AM9" t="s">
        <v>1251</v>
      </c>
      <c r="AO9" s="16">
        <v>6646415998</v>
      </c>
      <c r="AP9" s="22" t="str">
        <f>HYPERLINK("mailto:sanchez.tim@hotmail.com","sanchez.tim@hotmail.com")</f>
        <v>sanchez.tim@hotmail.com</v>
      </c>
      <c r="AQ9" s="18" t="s">
        <v>1249</v>
      </c>
      <c r="AS9" t="s">
        <v>1250</v>
      </c>
      <c r="AT9" s="3">
        <v>43281</v>
      </c>
      <c r="AU9" s="3">
        <v>43281</v>
      </c>
      <c r="AV9" s="2" t="s">
        <v>1272</v>
      </c>
    </row>
    <row r="10" spans="1:48" ht="38.25" x14ac:dyDescent="0.25">
      <c r="A10">
        <v>2018</v>
      </c>
      <c r="B10" s="3">
        <v>43191</v>
      </c>
      <c r="C10" s="3">
        <v>43281</v>
      </c>
      <c r="D10" t="s">
        <v>111</v>
      </c>
      <c r="E10" s="15" t="s">
        <v>218</v>
      </c>
      <c r="F10" s="15" t="s">
        <v>219</v>
      </c>
      <c r="G10" s="15"/>
      <c r="H10" s="15" t="s">
        <v>218</v>
      </c>
      <c r="I10" s="11" t="s">
        <v>1273</v>
      </c>
      <c r="J10" t="s">
        <v>113</v>
      </c>
      <c r="K10" s="2" t="s">
        <v>146</v>
      </c>
      <c r="L10" s="18" t="s">
        <v>115</v>
      </c>
      <c r="M10" s="15" t="s">
        <v>540</v>
      </c>
      <c r="N10" s="2" t="s">
        <v>146</v>
      </c>
      <c r="O10" t="s">
        <v>148</v>
      </c>
      <c r="P10" s="21" t="s">
        <v>706</v>
      </c>
      <c r="Q10" s="16" t="s">
        <v>155</v>
      </c>
      <c r="R10" s="15" t="s">
        <v>849</v>
      </c>
      <c r="S10">
        <v>19122</v>
      </c>
      <c r="U10" t="s">
        <v>178</v>
      </c>
      <c r="V10" t="s">
        <v>1029</v>
      </c>
      <c r="W10" s="10" t="s">
        <v>1253</v>
      </c>
      <c r="X10" s="15" t="s">
        <v>1252</v>
      </c>
      <c r="Y10" s="17" t="s">
        <v>1268</v>
      </c>
      <c r="Z10" s="15" t="s">
        <v>1252</v>
      </c>
      <c r="AA10" s="9">
        <v>2</v>
      </c>
      <c r="AB10" t="s">
        <v>146</v>
      </c>
      <c r="AD10" t="s">
        <v>1161</v>
      </c>
      <c r="AE10" t="s">
        <v>1161</v>
      </c>
      <c r="AF10" t="s">
        <v>1161</v>
      </c>
      <c r="AH10" t="s">
        <v>1161</v>
      </c>
      <c r="AI10" t="s">
        <v>1161</v>
      </c>
      <c r="AJ10" t="s">
        <v>1161</v>
      </c>
      <c r="AK10" t="s">
        <v>1162</v>
      </c>
      <c r="AL10" s="22" t="str">
        <f>HYPERLINK("mailto:comercializadoraquiba@gmail.com","comercializadoraquiba@gmail.com")</f>
        <v>comercializadoraquiba@gmail.com</v>
      </c>
      <c r="AM10" t="s">
        <v>1251</v>
      </c>
      <c r="AO10" s="16" t="s">
        <v>1162</v>
      </c>
      <c r="AP10" s="22" t="str">
        <f>HYPERLINK("mailto:comercializadoraquiba@gmail.com","comercializadoraquiba@gmail.com")</f>
        <v>comercializadoraquiba@gmail.com</v>
      </c>
      <c r="AQ10" s="18" t="s">
        <v>1249</v>
      </c>
      <c r="AS10" t="s">
        <v>1250</v>
      </c>
      <c r="AT10" s="3">
        <v>43281</v>
      </c>
      <c r="AU10" s="3">
        <v>43281</v>
      </c>
      <c r="AV10" s="2" t="s">
        <v>1272</v>
      </c>
    </row>
    <row r="11" spans="1:48" ht="25.5" x14ac:dyDescent="0.25">
      <c r="A11">
        <v>2018</v>
      </c>
      <c r="B11" s="3">
        <v>43191</v>
      </c>
      <c r="C11" s="3">
        <v>43281</v>
      </c>
      <c r="D11" t="s">
        <v>111</v>
      </c>
      <c r="E11" s="15" t="s">
        <v>220</v>
      </c>
      <c r="F11" s="15"/>
      <c r="G11" s="15"/>
      <c r="H11" s="15" t="s">
        <v>220</v>
      </c>
      <c r="I11" s="11" t="s">
        <v>1273</v>
      </c>
      <c r="J11" t="s">
        <v>113</v>
      </c>
      <c r="K11" s="2" t="s">
        <v>146</v>
      </c>
      <c r="L11" s="18" t="s">
        <v>115</v>
      </c>
      <c r="M11" s="15" t="s">
        <v>541</v>
      </c>
      <c r="N11" s="2" t="s">
        <v>146</v>
      </c>
      <c r="O11" t="s">
        <v>148</v>
      </c>
      <c r="P11" s="21" t="s">
        <v>707</v>
      </c>
      <c r="Q11" s="16" t="s">
        <v>155</v>
      </c>
      <c r="R11" s="15" t="s">
        <v>850</v>
      </c>
      <c r="S11">
        <v>101</v>
      </c>
      <c r="U11" t="s">
        <v>178</v>
      </c>
      <c r="V11" t="s">
        <v>1030</v>
      </c>
      <c r="X11" s="15"/>
      <c r="Y11" s="16"/>
      <c r="Z11" s="15"/>
      <c r="AA11" s="9">
        <v>2</v>
      </c>
      <c r="AB11" t="s">
        <v>146</v>
      </c>
      <c r="AD11" t="s">
        <v>1161</v>
      </c>
      <c r="AE11" t="s">
        <v>1161</v>
      </c>
      <c r="AF11" t="s">
        <v>1161</v>
      </c>
      <c r="AH11" t="s">
        <v>1161</v>
      </c>
      <c r="AI11" t="s">
        <v>1161</v>
      </c>
      <c r="AJ11" t="s">
        <v>1161</v>
      </c>
      <c r="AK11" t="s">
        <v>1163</v>
      </c>
      <c r="AL11" s="22" t="str">
        <f>HYPERLINK("mailto:jasm770610@hotmail.com","jasm770610@hotmail.com")</f>
        <v>jasm770610@hotmail.com</v>
      </c>
      <c r="AM11" t="s">
        <v>1251</v>
      </c>
      <c r="AO11" s="16" t="s">
        <v>1163</v>
      </c>
      <c r="AP11" s="22" t="str">
        <f>HYPERLINK("mailto:jasm770610@hotmail.com","jasm770610@hotmail.com")</f>
        <v>jasm770610@hotmail.com</v>
      </c>
      <c r="AQ11" s="18" t="s">
        <v>1249</v>
      </c>
      <c r="AS11" t="s">
        <v>1250</v>
      </c>
      <c r="AT11" s="3">
        <v>43281</v>
      </c>
      <c r="AU11" s="3">
        <v>43281</v>
      </c>
      <c r="AV11" s="2" t="s">
        <v>1272</v>
      </c>
    </row>
    <row r="12" spans="1:48" ht="25.5" x14ac:dyDescent="0.25">
      <c r="A12">
        <v>2018</v>
      </c>
      <c r="B12" s="3">
        <v>43191</v>
      </c>
      <c r="C12" s="3">
        <v>43281</v>
      </c>
      <c r="D12" t="s">
        <v>111</v>
      </c>
      <c r="E12" s="15" t="s">
        <v>221</v>
      </c>
      <c r="F12" s="15"/>
      <c r="G12" s="15"/>
      <c r="H12" s="15" t="s">
        <v>221</v>
      </c>
      <c r="I12" s="11" t="s">
        <v>1273</v>
      </c>
      <c r="J12" t="s">
        <v>113</v>
      </c>
      <c r="K12" s="2" t="s">
        <v>146</v>
      </c>
      <c r="L12" s="18" t="s">
        <v>115</v>
      </c>
      <c r="M12" s="15" t="s">
        <v>542</v>
      </c>
      <c r="N12" s="2" t="s">
        <v>146</v>
      </c>
      <c r="O12" t="s">
        <v>148</v>
      </c>
      <c r="P12" s="21" t="s">
        <v>708</v>
      </c>
      <c r="Q12" s="16" t="s">
        <v>155</v>
      </c>
      <c r="R12" s="15" t="s">
        <v>851</v>
      </c>
      <c r="S12">
        <v>31</v>
      </c>
      <c r="U12" t="s">
        <v>178</v>
      </c>
      <c r="V12" t="s">
        <v>1031</v>
      </c>
      <c r="X12" s="15"/>
      <c r="Y12" s="16"/>
      <c r="Z12" s="15"/>
      <c r="AA12" s="9">
        <v>2</v>
      </c>
      <c r="AB12" t="s">
        <v>146</v>
      </c>
      <c r="AD12" t="s">
        <v>1161</v>
      </c>
      <c r="AE12" t="s">
        <v>1161</v>
      </c>
      <c r="AF12" t="s">
        <v>1161</v>
      </c>
      <c r="AH12" t="s">
        <v>1161</v>
      </c>
      <c r="AI12" t="s">
        <v>1161</v>
      </c>
      <c r="AJ12" t="s">
        <v>1161</v>
      </c>
      <c r="AK12">
        <v>6642025522</v>
      </c>
      <c r="AL12" s="22" t="str">
        <f>HYPERLINK("mailto:grupotequida@yahoo.com","grupotequida@yahoo.com")</f>
        <v>grupotequida@yahoo.com</v>
      </c>
      <c r="AM12" t="s">
        <v>1251</v>
      </c>
      <c r="AO12" s="16">
        <v>6642025522</v>
      </c>
      <c r="AP12" s="22" t="str">
        <f>HYPERLINK("mailto:grupotequida@yahoo.com","grupotequida@yahoo.com")</f>
        <v>grupotequida@yahoo.com</v>
      </c>
      <c r="AQ12" s="18" t="s">
        <v>1249</v>
      </c>
      <c r="AS12" t="s">
        <v>1250</v>
      </c>
      <c r="AT12" s="3">
        <v>43281</v>
      </c>
      <c r="AU12" s="3">
        <v>43281</v>
      </c>
      <c r="AV12" s="2" t="s">
        <v>1272</v>
      </c>
    </row>
    <row r="13" spans="1:48" ht="25.5" x14ac:dyDescent="0.25">
      <c r="A13">
        <v>2018</v>
      </c>
      <c r="B13" s="3">
        <v>43191</v>
      </c>
      <c r="C13" s="3">
        <v>43281</v>
      </c>
      <c r="D13" t="s">
        <v>111</v>
      </c>
      <c r="E13" s="15" t="s">
        <v>222</v>
      </c>
      <c r="F13" s="15" t="s">
        <v>223</v>
      </c>
      <c r="G13" s="15"/>
      <c r="H13" s="15" t="s">
        <v>222</v>
      </c>
      <c r="I13" s="11" t="s">
        <v>1273</v>
      </c>
      <c r="J13" t="s">
        <v>113</v>
      </c>
      <c r="K13" s="2" t="s">
        <v>146</v>
      </c>
      <c r="L13" s="18" t="s">
        <v>115</v>
      </c>
      <c r="M13" s="15" t="s">
        <v>543</v>
      </c>
      <c r="N13" s="2" t="s">
        <v>146</v>
      </c>
      <c r="O13" t="s">
        <v>148</v>
      </c>
      <c r="P13" s="21" t="s">
        <v>709</v>
      </c>
      <c r="Q13" s="16" t="s">
        <v>155</v>
      </c>
      <c r="R13" s="15" t="s">
        <v>852</v>
      </c>
      <c r="S13">
        <v>10032</v>
      </c>
      <c r="T13">
        <v>8</v>
      </c>
      <c r="U13" t="s">
        <v>178</v>
      </c>
      <c r="V13" t="s">
        <v>1032</v>
      </c>
      <c r="X13" s="15"/>
      <c r="Y13" s="16"/>
      <c r="Z13" s="15"/>
      <c r="AA13" s="9">
        <v>2</v>
      </c>
      <c r="AB13" t="s">
        <v>146</v>
      </c>
      <c r="AD13" t="s">
        <v>1161</v>
      </c>
      <c r="AE13" t="s">
        <v>1161</v>
      </c>
      <c r="AF13" t="s">
        <v>1161</v>
      </c>
      <c r="AH13" t="s">
        <v>1161</v>
      </c>
      <c r="AI13" t="s">
        <v>1161</v>
      </c>
      <c r="AJ13" t="s">
        <v>1161</v>
      </c>
      <c r="AK13" t="s">
        <v>1164</v>
      </c>
      <c r="AL13" s="22" t="str">
        <f>HYPERLINK("mailto:igapublicidad@gmail.com","igapublicidad@gmail.com")</f>
        <v>igapublicidad@gmail.com</v>
      </c>
      <c r="AM13" t="s">
        <v>1251</v>
      </c>
      <c r="AO13" s="16" t="s">
        <v>1164</v>
      </c>
      <c r="AP13" s="22" t="str">
        <f>HYPERLINK("mailto:igapublicidad@gmail.com","igapublicidad@gmail.com")</f>
        <v>igapublicidad@gmail.com</v>
      </c>
      <c r="AQ13" s="18" t="s">
        <v>1249</v>
      </c>
      <c r="AS13" t="s">
        <v>1250</v>
      </c>
      <c r="AT13" s="3">
        <v>43281</v>
      </c>
      <c r="AU13" s="3">
        <v>43281</v>
      </c>
      <c r="AV13" s="2" t="s">
        <v>1272</v>
      </c>
    </row>
    <row r="14" spans="1:48" ht="25.5" x14ac:dyDescent="0.25">
      <c r="A14">
        <v>2018</v>
      </c>
      <c r="B14" s="3">
        <v>43191</v>
      </c>
      <c r="C14" s="3">
        <v>43281</v>
      </c>
      <c r="D14" t="s">
        <v>111</v>
      </c>
      <c r="E14" s="15" t="s">
        <v>224</v>
      </c>
      <c r="F14" s="15"/>
      <c r="G14" s="15"/>
      <c r="H14" s="15" t="s">
        <v>224</v>
      </c>
      <c r="I14" s="11" t="s">
        <v>1273</v>
      </c>
      <c r="J14" t="s">
        <v>113</v>
      </c>
      <c r="K14" s="2" t="s">
        <v>146</v>
      </c>
      <c r="L14" s="18" t="s">
        <v>115</v>
      </c>
      <c r="M14" s="15" t="s">
        <v>544</v>
      </c>
      <c r="N14" s="2" t="s">
        <v>146</v>
      </c>
      <c r="O14" t="s">
        <v>148</v>
      </c>
      <c r="P14" s="21" t="s">
        <v>710</v>
      </c>
      <c r="Q14" s="16" t="s">
        <v>155</v>
      </c>
      <c r="R14" s="15" t="s">
        <v>853</v>
      </c>
      <c r="S14">
        <v>341</v>
      </c>
      <c r="T14" t="s">
        <v>1017</v>
      </c>
      <c r="U14" t="s">
        <v>178</v>
      </c>
      <c r="V14" t="s">
        <v>1033</v>
      </c>
      <c r="X14" s="15"/>
      <c r="Y14" s="16"/>
      <c r="Z14" s="15"/>
      <c r="AA14" s="9">
        <v>2</v>
      </c>
      <c r="AB14" t="s">
        <v>146</v>
      </c>
      <c r="AD14" t="s">
        <v>1161</v>
      </c>
      <c r="AE14" t="s">
        <v>1161</v>
      </c>
      <c r="AF14" t="s">
        <v>1161</v>
      </c>
      <c r="AH14" t="s">
        <v>1161</v>
      </c>
      <c r="AI14" t="s">
        <v>1161</v>
      </c>
      <c r="AJ14" t="s">
        <v>1161</v>
      </c>
      <c r="AK14">
        <v>6644075572</v>
      </c>
      <c r="AL14" s="22" t="str">
        <f>HYPERLINK("mailto:fumigacalifornia@hotmail.com","fumigacalifornia@hotmail.com")</f>
        <v>fumigacalifornia@hotmail.com</v>
      </c>
      <c r="AM14" t="s">
        <v>1251</v>
      </c>
      <c r="AO14" s="16">
        <v>6644075572</v>
      </c>
      <c r="AP14" s="22" t="str">
        <f>HYPERLINK("mailto:fumigacalifornia@hotmail.com","fumigacalifornia@hotmail.com")</f>
        <v>fumigacalifornia@hotmail.com</v>
      </c>
      <c r="AQ14" s="18" t="s">
        <v>1249</v>
      </c>
      <c r="AS14" t="s">
        <v>1250</v>
      </c>
      <c r="AT14" s="3">
        <v>43281</v>
      </c>
      <c r="AU14" s="3">
        <v>43281</v>
      </c>
      <c r="AV14" s="2" t="s">
        <v>1272</v>
      </c>
    </row>
    <row r="15" spans="1:48" ht="25.5" x14ac:dyDescent="0.25">
      <c r="A15">
        <v>2018</v>
      </c>
      <c r="B15" s="3">
        <v>43191</v>
      </c>
      <c r="C15" s="3">
        <v>43281</v>
      </c>
      <c r="D15" t="s">
        <v>111</v>
      </c>
      <c r="E15" s="15" t="s">
        <v>225</v>
      </c>
      <c r="F15" s="15">
        <v>5</v>
      </c>
      <c r="G15" s="15"/>
      <c r="H15" s="15" t="s">
        <v>225</v>
      </c>
      <c r="I15" s="11" t="s">
        <v>1273</v>
      </c>
      <c r="J15" t="s">
        <v>113</v>
      </c>
      <c r="K15" s="2" t="s">
        <v>146</v>
      </c>
      <c r="L15" s="18" t="s">
        <v>115</v>
      </c>
      <c r="M15" s="15" t="s">
        <v>545</v>
      </c>
      <c r="N15" s="2" t="s">
        <v>146</v>
      </c>
      <c r="O15" t="s">
        <v>148</v>
      </c>
      <c r="P15" s="21" t="s">
        <v>711</v>
      </c>
      <c r="Q15" s="16" t="s">
        <v>155</v>
      </c>
      <c r="R15" s="15" t="s">
        <v>854</v>
      </c>
      <c r="S15">
        <v>12500</v>
      </c>
      <c r="T15">
        <v>9</v>
      </c>
      <c r="U15" t="s">
        <v>178</v>
      </c>
      <c r="V15" t="s">
        <v>1034</v>
      </c>
      <c r="X15" s="15"/>
      <c r="Y15" s="16"/>
      <c r="Z15" s="15"/>
      <c r="AA15" s="9">
        <v>2</v>
      </c>
      <c r="AB15" t="s">
        <v>146</v>
      </c>
      <c r="AD15" t="s">
        <v>1161</v>
      </c>
      <c r="AE15" t="s">
        <v>1161</v>
      </c>
      <c r="AF15" t="s">
        <v>1161</v>
      </c>
      <c r="AH15" t="s">
        <v>1161</v>
      </c>
      <c r="AI15" t="s">
        <v>1161</v>
      </c>
      <c r="AJ15" t="s">
        <v>1161</v>
      </c>
      <c r="AK15">
        <v>6643440410</v>
      </c>
      <c r="AL15" s="22" t="str">
        <f>HYPERLINK("mailto:atilano@yahoo.com","atilano@yahoo.com")</f>
        <v>atilano@yahoo.com</v>
      </c>
      <c r="AM15" t="s">
        <v>1251</v>
      </c>
      <c r="AO15" s="16">
        <v>6643440410</v>
      </c>
      <c r="AP15" s="22" t="str">
        <f>HYPERLINK("mailto:atilano@yahoo.com","atilano@yahoo.com")</f>
        <v>atilano@yahoo.com</v>
      </c>
      <c r="AQ15" s="18" t="s">
        <v>1249</v>
      </c>
      <c r="AS15" t="s">
        <v>1250</v>
      </c>
      <c r="AT15" s="3">
        <v>43281</v>
      </c>
      <c r="AU15" s="3">
        <v>43281</v>
      </c>
      <c r="AV15" s="2" t="s">
        <v>1272</v>
      </c>
    </row>
    <row r="16" spans="1:48" ht="25.5" x14ac:dyDescent="0.25">
      <c r="A16">
        <v>2018</v>
      </c>
      <c r="B16" s="3">
        <v>43191</v>
      </c>
      <c r="C16" s="3">
        <v>43281</v>
      </c>
      <c r="D16" t="s">
        <v>111</v>
      </c>
      <c r="E16" s="15" t="s">
        <v>226</v>
      </c>
      <c r="F16" s="15" t="s">
        <v>214</v>
      </c>
      <c r="G16" s="15" t="s">
        <v>227</v>
      </c>
      <c r="H16" s="15" t="s">
        <v>226</v>
      </c>
      <c r="I16" s="11" t="s">
        <v>1273</v>
      </c>
      <c r="J16" t="s">
        <v>113</v>
      </c>
      <c r="K16" s="2" t="s">
        <v>146</v>
      </c>
      <c r="L16" s="18" t="s">
        <v>115</v>
      </c>
      <c r="M16" s="15" t="s">
        <v>546</v>
      </c>
      <c r="N16" s="2" t="s">
        <v>146</v>
      </c>
      <c r="O16" t="s">
        <v>148</v>
      </c>
      <c r="P16" s="21" t="s">
        <v>712</v>
      </c>
      <c r="Q16" s="16" t="s">
        <v>155</v>
      </c>
      <c r="R16" s="15" t="s">
        <v>855</v>
      </c>
      <c r="U16" t="s">
        <v>178</v>
      </c>
      <c r="V16" t="s">
        <v>1035</v>
      </c>
      <c r="X16" s="15"/>
      <c r="Y16" s="16"/>
      <c r="Z16" s="15"/>
      <c r="AA16" s="9">
        <v>2</v>
      </c>
      <c r="AB16" t="s">
        <v>146</v>
      </c>
      <c r="AD16" t="s">
        <v>1161</v>
      </c>
      <c r="AE16" t="s">
        <v>1161</v>
      </c>
      <c r="AF16" t="s">
        <v>1161</v>
      </c>
      <c r="AH16" t="s">
        <v>1161</v>
      </c>
      <c r="AI16" t="s">
        <v>1161</v>
      </c>
      <c r="AJ16" t="s">
        <v>1161</v>
      </c>
      <c r="AK16" t="s">
        <v>1165</v>
      </c>
      <c r="AL16" s="22" t="str">
        <f>HYPERLINK("mailto:sportingartoreparaciones@gmail.com","sportingartoreparaciones@gmail.com")</f>
        <v>sportingartoreparaciones@gmail.com</v>
      </c>
      <c r="AM16" t="s">
        <v>1251</v>
      </c>
      <c r="AO16" s="16" t="s">
        <v>1165</v>
      </c>
      <c r="AP16" s="22" t="str">
        <f>HYPERLINK("mailto:sportingartoreparaciones@gmail.com","sportingartoreparaciones@gmail.com")</f>
        <v>sportingartoreparaciones@gmail.com</v>
      </c>
      <c r="AQ16" s="18" t="s">
        <v>1249</v>
      </c>
      <c r="AS16" t="s">
        <v>1250</v>
      </c>
      <c r="AT16" s="3">
        <v>43281</v>
      </c>
      <c r="AU16" s="3">
        <v>43281</v>
      </c>
      <c r="AV16" s="2" t="s">
        <v>1272</v>
      </c>
    </row>
    <row r="17" spans="1:48" ht="25.5" x14ac:dyDescent="0.25">
      <c r="A17">
        <v>2018</v>
      </c>
      <c r="B17" s="3">
        <v>43191</v>
      </c>
      <c r="C17" s="3">
        <v>43281</v>
      </c>
      <c r="D17" t="s">
        <v>111</v>
      </c>
      <c r="E17" s="15" t="s">
        <v>228</v>
      </c>
      <c r="F17" s="15" t="s">
        <v>229</v>
      </c>
      <c r="G17" s="15" t="s">
        <v>230</v>
      </c>
      <c r="H17" s="15" t="s">
        <v>228</v>
      </c>
      <c r="I17" s="11" t="s">
        <v>1273</v>
      </c>
      <c r="J17" t="s">
        <v>113</v>
      </c>
      <c r="K17" s="2" t="s">
        <v>146</v>
      </c>
      <c r="L17" s="18" t="s">
        <v>115</v>
      </c>
      <c r="M17" s="15" t="s">
        <v>547</v>
      </c>
      <c r="N17" s="2" t="s">
        <v>146</v>
      </c>
      <c r="O17" t="s">
        <v>148</v>
      </c>
      <c r="P17" s="21" t="s">
        <v>713</v>
      </c>
      <c r="Q17" s="16" t="s">
        <v>155</v>
      </c>
      <c r="R17" s="15" t="s">
        <v>856</v>
      </c>
      <c r="S17">
        <v>14901</v>
      </c>
      <c r="T17">
        <v>5</v>
      </c>
      <c r="U17" t="s">
        <v>178</v>
      </c>
      <c r="V17" t="s">
        <v>1036</v>
      </c>
      <c r="X17" s="15"/>
      <c r="Y17" s="16"/>
      <c r="Z17" s="15"/>
      <c r="AA17" s="9">
        <v>2</v>
      </c>
      <c r="AB17" t="s">
        <v>146</v>
      </c>
      <c r="AD17" t="s">
        <v>1161</v>
      </c>
      <c r="AE17" t="s">
        <v>1161</v>
      </c>
      <c r="AF17" t="s">
        <v>1161</v>
      </c>
      <c r="AH17" t="s">
        <v>1161</v>
      </c>
      <c r="AI17" t="s">
        <v>1161</v>
      </c>
      <c r="AJ17" t="s">
        <v>1161</v>
      </c>
      <c r="AK17" t="s">
        <v>1166</v>
      </c>
      <c r="AL17" s="22" t="str">
        <f>HYPERLINK("mailto:triplekmexico@hotmail.com","triplekmexico@hotmail.com")</f>
        <v>triplekmexico@hotmail.com</v>
      </c>
      <c r="AM17" t="s">
        <v>1251</v>
      </c>
      <c r="AO17" s="16" t="s">
        <v>1166</v>
      </c>
      <c r="AP17" s="22" t="str">
        <f>HYPERLINK("mailto:triplekmexico@hotmail.com","triplekmexico@hotmail.com")</f>
        <v>triplekmexico@hotmail.com</v>
      </c>
      <c r="AQ17" s="18" t="s">
        <v>1249</v>
      </c>
      <c r="AS17" t="s">
        <v>1250</v>
      </c>
      <c r="AT17" s="3">
        <v>43281</v>
      </c>
      <c r="AU17" s="3">
        <v>43281</v>
      </c>
      <c r="AV17" s="2" t="s">
        <v>1272</v>
      </c>
    </row>
    <row r="18" spans="1:48" ht="25.5" x14ac:dyDescent="0.25">
      <c r="A18">
        <v>2018</v>
      </c>
      <c r="B18" s="3">
        <v>43191</v>
      </c>
      <c r="C18" s="3">
        <v>43281</v>
      </c>
      <c r="D18" t="s">
        <v>111</v>
      </c>
      <c r="E18" s="15" t="s">
        <v>231</v>
      </c>
      <c r="F18" s="15" t="s">
        <v>232</v>
      </c>
      <c r="G18" s="15" t="s">
        <v>233</v>
      </c>
      <c r="H18" s="15" t="s">
        <v>231</v>
      </c>
      <c r="I18" s="11" t="s">
        <v>1273</v>
      </c>
      <c r="J18" t="s">
        <v>113</v>
      </c>
      <c r="K18" s="2" t="s">
        <v>146</v>
      </c>
      <c r="L18" s="18" t="s">
        <v>115</v>
      </c>
      <c r="M18" s="15" t="s">
        <v>548</v>
      </c>
      <c r="N18" s="2" t="s">
        <v>146</v>
      </c>
      <c r="O18" t="s">
        <v>148</v>
      </c>
      <c r="P18" s="21" t="s">
        <v>714</v>
      </c>
      <c r="Q18" s="16" t="s">
        <v>155</v>
      </c>
      <c r="R18" s="15" t="s">
        <v>857</v>
      </c>
      <c r="S18">
        <v>135</v>
      </c>
      <c r="T18">
        <v>3</v>
      </c>
      <c r="U18" t="s">
        <v>178</v>
      </c>
      <c r="V18" t="s">
        <v>857</v>
      </c>
      <c r="X18" s="15"/>
      <c r="Y18" s="16"/>
      <c r="Z18" s="15"/>
      <c r="AA18" s="9">
        <v>2</v>
      </c>
      <c r="AB18" t="s">
        <v>146</v>
      </c>
      <c r="AD18" t="s">
        <v>1161</v>
      </c>
      <c r="AE18" t="s">
        <v>1161</v>
      </c>
      <c r="AF18" t="s">
        <v>1161</v>
      </c>
      <c r="AH18" t="s">
        <v>1161</v>
      </c>
      <c r="AI18" t="s">
        <v>1161</v>
      </c>
      <c r="AJ18" t="s">
        <v>1161</v>
      </c>
      <c r="AK18" t="s">
        <v>1167</v>
      </c>
      <c r="AL18" s="22" t="str">
        <f>HYPERLINK("mailto:cpy.star@hotmail.com","cpy.star@hotmail.com")</f>
        <v>cpy.star@hotmail.com</v>
      </c>
      <c r="AM18" t="s">
        <v>1251</v>
      </c>
      <c r="AO18" s="16" t="s">
        <v>1167</v>
      </c>
      <c r="AP18" s="22" t="str">
        <f>HYPERLINK("mailto:cpy.star@hotmail.com","cpy.star@hotmail.com")</f>
        <v>cpy.star@hotmail.com</v>
      </c>
      <c r="AQ18" s="18" t="s">
        <v>1249</v>
      </c>
      <c r="AS18" t="s">
        <v>1250</v>
      </c>
      <c r="AT18" s="3">
        <v>43281</v>
      </c>
      <c r="AU18" s="3">
        <v>43281</v>
      </c>
      <c r="AV18" s="2" t="s">
        <v>1272</v>
      </c>
    </row>
    <row r="19" spans="1:48" ht="25.5" x14ac:dyDescent="0.25">
      <c r="A19">
        <v>2018</v>
      </c>
      <c r="B19" s="3">
        <v>43191</v>
      </c>
      <c r="C19" s="3">
        <v>43281</v>
      </c>
      <c r="D19" t="s">
        <v>111</v>
      </c>
      <c r="E19" s="15" t="s">
        <v>234</v>
      </c>
      <c r="F19" s="15" t="s">
        <v>235</v>
      </c>
      <c r="G19" s="15"/>
      <c r="H19" s="15" t="s">
        <v>234</v>
      </c>
      <c r="I19" s="11" t="s">
        <v>1273</v>
      </c>
      <c r="J19" t="s">
        <v>113</v>
      </c>
      <c r="K19" s="2" t="s">
        <v>146</v>
      </c>
      <c r="L19" s="18" t="s">
        <v>115</v>
      </c>
      <c r="M19" s="15" t="s">
        <v>549</v>
      </c>
      <c r="N19" s="2" t="s">
        <v>146</v>
      </c>
      <c r="O19" t="s">
        <v>148</v>
      </c>
      <c r="P19" s="21" t="s">
        <v>715</v>
      </c>
      <c r="Q19" s="16" t="s">
        <v>155</v>
      </c>
      <c r="R19" s="15" t="s">
        <v>858</v>
      </c>
      <c r="S19">
        <v>39</v>
      </c>
      <c r="U19" t="s">
        <v>178</v>
      </c>
      <c r="V19" t="s">
        <v>1037</v>
      </c>
      <c r="X19" s="15"/>
      <c r="Y19" s="16"/>
      <c r="Z19" s="15"/>
      <c r="AA19" s="9">
        <v>2</v>
      </c>
      <c r="AB19" t="s">
        <v>146</v>
      </c>
      <c r="AD19" t="s">
        <v>1161</v>
      </c>
      <c r="AE19" t="s">
        <v>1161</v>
      </c>
      <c r="AF19" t="s">
        <v>1161</v>
      </c>
      <c r="AH19" t="s">
        <v>1161</v>
      </c>
      <c r="AI19" t="s">
        <v>1161</v>
      </c>
      <c r="AJ19" t="s">
        <v>1161</v>
      </c>
      <c r="AK19" t="s">
        <v>1168</v>
      </c>
      <c r="AL19" s="22" t="str">
        <f>HYPERLINK("mailto:lito.internacionales@gmail.com","lito.internacionales@gmail.com")</f>
        <v>lito.internacionales@gmail.com</v>
      </c>
      <c r="AM19" t="s">
        <v>1251</v>
      </c>
      <c r="AO19" s="16" t="s">
        <v>1168</v>
      </c>
      <c r="AP19" s="22" t="str">
        <f>HYPERLINK("mailto:lito.internacionales@gmail.com","lito.internacionales@gmail.com")</f>
        <v>lito.internacionales@gmail.com</v>
      </c>
      <c r="AQ19" s="18" t="s">
        <v>1249</v>
      </c>
      <c r="AS19" t="s">
        <v>1250</v>
      </c>
      <c r="AT19" s="3">
        <v>43281</v>
      </c>
      <c r="AU19" s="3">
        <v>43281</v>
      </c>
      <c r="AV19" s="2" t="s">
        <v>1272</v>
      </c>
    </row>
    <row r="20" spans="1:48" ht="25.5" x14ac:dyDescent="0.25">
      <c r="A20">
        <v>2018</v>
      </c>
      <c r="B20" s="3">
        <v>43191</v>
      </c>
      <c r="C20" s="3">
        <v>43281</v>
      </c>
      <c r="D20" t="s">
        <v>111</v>
      </c>
      <c r="E20" s="15" t="s">
        <v>236</v>
      </c>
      <c r="F20" s="15" t="s">
        <v>237</v>
      </c>
      <c r="G20" s="15"/>
      <c r="H20" s="15" t="s">
        <v>236</v>
      </c>
      <c r="I20" s="11" t="s">
        <v>1273</v>
      </c>
      <c r="J20" t="s">
        <v>113</v>
      </c>
      <c r="K20" s="2" t="s">
        <v>146</v>
      </c>
      <c r="L20" s="18" t="s">
        <v>115</v>
      </c>
      <c r="M20" s="15" t="s">
        <v>550</v>
      </c>
      <c r="N20" s="2" t="s">
        <v>146</v>
      </c>
      <c r="O20" t="s">
        <v>148</v>
      </c>
      <c r="P20" s="21" t="s">
        <v>707</v>
      </c>
      <c r="Q20" s="16" t="s">
        <v>155</v>
      </c>
      <c r="R20" s="15" t="s">
        <v>859</v>
      </c>
      <c r="S20">
        <v>9482</v>
      </c>
      <c r="U20" t="s">
        <v>178</v>
      </c>
      <c r="V20" t="s">
        <v>1038</v>
      </c>
      <c r="W20" s="10" t="s">
        <v>1253</v>
      </c>
      <c r="X20" s="15" t="s">
        <v>1252</v>
      </c>
      <c r="Y20" s="17" t="s">
        <v>1268</v>
      </c>
      <c r="Z20" s="15" t="s">
        <v>1252</v>
      </c>
      <c r="AA20" s="9">
        <v>2</v>
      </c>
      <c r="AB20" t="s">
        <v>146</v>
      </c>
      <c r="AD20" t="s">
        <v>1161</v>
      </c>
      <c r="AE20" t="s">
        <v>1161</v>
      </c>
      <c r="AF20" t="s">
        <v>1161</v>
      </c>
      <c r="AH20" t="s">
        <v>1161</v>
      </c>
      <c r="AI20" t="s">
        <v>1161</v>
      </c>
      <c r="AJ20" t="s">
        <v>1161</v>
      </c>
      <c r="AK20" t="s">
        <v>1169</v>
      </c>
      <c r="AL20" s="22" t="str">
        <f>HYPERLINK("mailto:j.reyes@refaccionariasdelvalle.com","j.reyes@refaccionariasdelvalle.com")</f>
        <v>j.reyes@refaccionariasdelvalle.com</v>
      </c>
      <c r="AM20" t="s">
        <v>1251</v>
      </c>
      <c r="AO20" s="16" t="s">
        <v>1169</v>
      </c>
      <c r="AP20" s="22" t="str">
        <f>HYPERLINK("mailto:j.reyes@refaccionariasdelvalle.com","j.reyes@refaccionariasdelvalle.com")</f>
        <v>j.reyes@refaccionariasdelvalle.com</v>
      </c>
      <c r="AQ20" s="18" t="s">
        <v>1249</v>
      </c>
      <c r="AS20" t="s">
        <v>1250</v>
      </c>
      <c r="AT20" s="3">
        <v>43281</v>
      </c>
      <c r="AU20" s="3">
        <v>43281</v>
      </c>
      <c r="AV20" s="2" t="s">
        <v>1272</v>
      </c>
    </row>
    <row r="21" spans="1:48" ht="25.5" x14ac:dyDescent="0.25">
      <c r="A21">
        <v>2018</v>
      </c>
      <c r="B21" s="3">
        <v>43191</v>
      </c>
      <c r="C21" s="3">
        <v>43281</v>
      </c>
      <c r="D21" t="s">
        <v>111</v>
      </c>
      <c r="E21" s="15" t="s">
        <v>238</v>
      </c>
      <c r="F21" s="15" t="s">
        <v>239</v>
      </c>
      <c r="G21" s="15" t="s">
        <v>240</v>
      </c>
      <c r="H21" s="15" t="s">
        <v>238</v>
      </c>
      <c r="I21" s="11" t="s">
        <v>1273</v>
      </c>
      <c r="J21" t="s">
        <v>113</v>
      </c>
      <c r="K21" s="2" t="s">
        <v>146</v>
      </c>
      <c r="L21" s="18" t="s">
        <v>115</v>
      </c>
      <c r="M21" s="15" t="s">
        <v>551</v>
      </c>
      <c r="N21" s="2" t="s">
        <v>146</v>
      </c>
      <c r="O21" t="s">
        <v>148</v>
      </c>
      <c r="P21" s="21" t="s">
        <v>716</v>
      </c>
      <c r="Q21" s="16" t="s">
        <v>155</v>
      </c>
      <c r="R21" s="15" t="s">
        <v>860</v>
      </c>
      <c r="S21">
        <v>321</v>
      </c>
      <c r="T21">
        <v>3</v>
      </c>
      <c r="U21" t="s">
        <v>178</v>
      </c>
      <c r="V21" t="s">
        <v>1039</v>
      </c>
      <c r="X21" s="15"/>
      <c r="Y21" s="16"/>
      <c r="Z21" s="15"/>
      <c r="AA21" s="9">
        <v>2</v>
      </c>
      <c r="AB21" t="s">
        <v>146</v>
      </c>
      <c r="AD21" t="s">
        <v>1161</v>
      </c>
      <c r="AE21" t="s">
        <v>1161</v>
      </c>
      <c r="AF21" t="s">
        <v>1161</v>
      </c>
      <c r="AH21" t="s">
        <v>1161</v>
      </c>
      <c r="AI21" t="s">
        <v>1161</v>
      </c>
      <c r="AJ21" t="s">
        <v>1161</v>
      </c>
      <c r="AK21" t="s">
        <v>1170</v>
      </c>
      <c r="AL21" s="22" t="str">
        <f>HYPERLINK("mailto:dragon20jo51@hotmail.com","dragon20jo51@hotmail.com")</f>
        <v>dragon20jo51@hotmail.com</v>
      </c>
      <c r="AM21" t="s">
        <v>1251</v>
      </c>
      <c r="AO21" s="16" t="s">
        <v>1170</v>
      </c>
      <c r="AP21" s="22" t="str">
        <f>HYPERLINK("mailto:dragon20jo51@hotmail.com","dragon20jo51@hotmail.com")</f>
        <v>dragon20jo51@hotmail.com</v>
      </c>
      <c r="AQ21" s="18" t="s">
        <v>1249</v>
      </c>
      <c r="AS21" t="s">
        <v>1250</v>
      </c>
      <c r="AT21" s="3">
        <v>43281</v>
      </c>
      <c r="AU21" s="3">
        <v>43281</v>
      </c>
      <c r="AV21" s="2" t="s">
        <v>1272</v>
      </c>
    </row>
    <row r="22" spans="1:48" ht="25.5" x14ac:dyDescent="0.25">
      <c r="A22">
        <v>2018</v>
      </c>
      <c r="B22" s="3">
        <v>43191</v>
      </c>
      <c r="C22" s="3">
        <v>43281</v>
      </c>
      <c r="D22" t="s">
        <v>111</v>
      </c>
      <c r="E22" s="15" t="s">
        <v>241</v>
      </c>
      <c r="F22" s="15"/>
      <c r="G22" s="15"/>
      <c r="H22" s="15" t="s">
        <v>241</v>
      </c>
      <c r="I22" s="11" t="s">
        <v>1273</v>
      </c>
      <c r="J22" t="s">
        <v>113</v>
      </c>
      <c r="K22" s="2" t="s">
        <v>146</v>
      </c>
      <c r="L22" s="18" t="s">
        <v>115</v>
      </c>
      <c r="M22" s="15" t="s">
        <v>552</v>
      </c>
      <c r="N22" s="2" t="s">
        <v>146</v>
      </c>
      <c r="O22" t="s">
        <v>148</v>
      </c>
      <c r="P22" s="21" t="s">
        <v>717</v>
      </c>
      <c r="Q22" s="16" t="s">
        <v>155</v>
      </c>
      <c r="R22" s="15" t="s">
        <v>861</v>
      </c>
      <c r="S22">
        <v>131</v>
      </c>
      <c r="U22" t="s">
        <v>178</v>
      </c>
      <c r="V22" t="s">
        <v>1040</v>
      </c>
      <c r="X22" s="15"/>
      <c r="Y22" s="16"/>
      <c r="Z22" s="15"/>
      <c r="AA22" s="9">
        <v>2</v>
      </c>
      <c r="AB22" t="s">
        <v>146</v>
      </c>
      <c r="AD22" t="s">
        <v>1161</v>
      </c>
      <c r="AE22" t="s">
        <v>1161</v>
      </c>
      <c r="AF22" t="s">
        <v>1161</v>
      </c>
      <c r="AH22" t="s">
        <v>1161</v>
      </c>
      <c r="AI22" t="s">
        <v>1161</v>
      </c>
      <c r="AJ22" t="s">
        <v>1161</v>
      </c>
      <c r="AK22" t="s">
        <v>1171</v>
      </c>
      <c r="AL22" s="15"/>
      <c r="AM22" t="s">
        <v>1251</v>
      </c>
      <c r="AO22" s="16" t="s">
        <v>1171</v>
      </c>
      <c r="AP22" s="15"/>
      <c r="AQ22" s="18" t="s">
        <v>1249</v>
      </c>
      <c r="AS22" t="s">
        <v>1250</v>
      </c>
      <c r="AT22" s="3">
        <v>43281</v>
      </c>
      <c r="AU22" s="3">
        <v>43281</v>
      </c>
      <c r="AV22" s="2" t="s">
        <v>1272</v>
      </c>
    </row>
    <row r="23" spans="1:48" ht="25.5" x14ac:dyDescent="0.25">
      <c r="A23">
        <v>2018</v>
      </c>
      <c r="B23" s="3">
        <v>43191</v>
      </c>
      <c r="C23" s="3">
        <v>43281</v>
      </c>
      <c r="D23" t="s">
        <v>111</v>
      </c>
      <c r="E23" s="15" t="s">
        <v>242</v>
      </c>
      <c r="F23" s="15" t="s">
        <v>243</v>
      </c>
      <c r="G23" s="15" t="s">
        <v>244</v>
      </c>
      <c r="H23" s="15" t="s">
        <v>242</v>
      </c>
      <c r="I23" s="11" t="s">
        <v>1273</v>
      </c>
      <c r="J23" t="s">
        <v>113</v>
      </c>
      <c r="K23" s="2" t="s">
        <v>146</v>
      </c>
      <c r="L23" s="18" t="s">
        <v>115</v>
      </c>
      <c r="M23" s="15" t="s">
        <v>553</v>
      </c>
      <c r="N23" s="2" t="s">
        <v>146</v>
      </c>
      <c r="O23" t="s">
        <v>148</v>
      </c>
      <c r="P23" s="21" t="s">
        <v>707</v>
      </c>
      <c r="Q23" s="16" t="s">
        <v>155</v>
      </c>
      <c r="R23" s="15" t="s">
        <v>862</v>
      </c>
      <c r="S23">
        <v>1443</v>
      </c>
      <c r="U23" t="s">
        <v>178</v>
      </c>
      <c r="V23" t="s">
        <v>1041</v>
      </c>
      <c r="X23" s="15"/>
      <c r="Y23" s="16"/>
      <c r="Z23" s="15"/>
      <c r="AA23" s="9">
        <v>2</v>
      </c>
      <c r="AB23" t="s">
        <v>146</v>
      </c>
      <c r="AD23" t="s">
        <v>1161</v>
      </c>
      <c r="AE23" t="s">
        <v>1161</v>
      </c>
      <c r="AF23" t="s">
        <v>1161</v>
      </c>
      <c r="AH23" t="s">
        <v>1161</v>
      </c>
      <c r="AI23" t="s">
        <v>1161</v>
      </c>
      <c r="AJ23" t="s">
        <v>1161</v>
      </c>
      <c r="AK23" t="s">
        <v>1172</v>
      </c>
      <c r="AL23" s="22" t="str">
        <f>HYPERLINK("mailto:aurelexrto@yahoo.com.mx","aurelexrto@yahoo.com.mx")</f>
        <v>aurelexrto@yahoo.com.mx</v>
      </c>
      <c r="AM23" t="s">
        <v>1251</v>
      </c>
      <c r="AO23" s="16" t="s">
        <v>1172</v>
      </c>
      <c r="AP23" s="22" t="str">
        <f>HYPERLINK("mailto:aurelexrto@yahoo.com.mx","aurelexrto@yahoo.com.mx")</f>
        <v>aurelexrto@yahoo.com.mx</v>
      </c>
      <c r="AQ23" s="18" t="s">
        <v>1249</v>
      </c>
      <c r="AS23" t="s">
        <v>1250</v>
      </c>
      <c r="AT23" s="3">
        <v>43281</v>
      </c>
      <c r="AU23" s="3">
        <v>43281</v>
      </c>
      <c r="AV23" s="2" t="s">
        <v>1272</v>
      </c>
    </row>
    <row r="24" spans="1:48" ht="25.5" x14ac:dyDescent="0.25">
      <c r="A24">
        <v>2018</v>
      </c>
      <c r="B24" s="3">
        <v>43191</v>
      </c>
      <c r="C24" s="3">
        <v>43281</v>
      </c>
      <c r="D24" t="s">
        <v>111</v>
      </c>
      <c r="E24" s="15" t="s">
        <v>245</v>
      </c>
      <c r="F24" s="15" t="s">
        <v>246</v>
      </c>
      <c r="G24" s="15" t="s">
        <v>247</v>
      </c>
      <c r="H24" s="15" t="s">
        <v>245</v>
      </c>
      <c r="I24" s="11" t="s">
        <v>1273</v>
      </c>
      <c r="J24" t="s">
        <v>113</v>
      </c>
      <c r="K24" s="2" t="s">
        <v>146</v>
      </c>
      <c r="L24" s="18" t="s">
        <v>115</v>
      </c>
      <c r="M24" s="15" t="s">
        <v>554</v>
      </c>
      <c r="N24" s="2" t="s">
        <v>146</v>
      </c>
      <c r="O24" t="s">
        <v>148</v>
      </c>
      <c r="P24" s="21" t="s">
        <v>717</v>
      </c>
      <c r="Q24" s="16" t="s">
        <v>155</v>
      </c>
      <c r="R24" s="15" t="s">
        <v>863</v>
      </c>
      <c r="S24">
        <v>211</v>
      </c>
      <c r="U24" t="s">
        <v>178</v>
      </c>
      <c r="V24" t="s">
        <v>1042</v>
      </c>
      <c r="X24" s="15"/>
      <c r="Y24" s="16"/>
      <c r="Z24" s="15"/>
      <c r="AA24" s="9">
        <v>2</v>
      </c>
      <c r="AB24" t="s">
        <v>146</v>
      </c>
      <c r="AD24" t="s">
        <v>1161</v>
      </c>
      <c r="AE24" t="s">
        <v>1161</v>
      </c>
      <c r="AF24" t="s">
        <v>1161</v>
      </c>
      <c r="AH24" t="s">
        <v>1161</v>
      </c>
      <c r="AI24" t="s">
        <v>1161</v>
      </c>
      <c r="AJ24" t="s">
        <v>1161</v>
      </c>
      <c r="AK24" t="s">
        <v>1173</v>
      </c>
      <c r="AL24" s="22" t="str">
        <f>HYPERLINK("mailto:javi710819@hotmail.com","javi710819@hotmail.com")</f>
        <v>javi710819@hotmail.com</v>
      </c>
      <c r="AM24" t="s">
        <v>1251</v>
      </c>
      <c r="AO24" s="16" t="s">
        <v>1173</v>
      </c>
      <c r="AP24" s="22" t="str">
        <f>HYPERLINK("mailto:javi710819@hotmail.com","javi710819@hotmail.com")</f>
        <v>javi710819@hotmail.com</v>
      </c>
      <c r="AQ24" s="18" t="s">
        <v>1249</v>
      </c>
      <c r="AS24" t="s">
        <v>1250</v>
      </c>
      <c r="AT24" s="3">
        <v>43281</v>
      </c>
      <c r="AU24" s="3">
        <v>43281</v>
      </c>
      <c r="AV24" s="2" t="s">
        <v>1272</v>
      </c>
    </row>
    <row r="25" spans="1:48" ht="25.5" x14ac:dyDescent="0.25">
      <c r="A25">
        <v>2018</v>
      </c>
      <c r="B25" s="3">
        <v>43191</v>
      </c>
      <c r="C25" s="3">
        <v>43281</v>
      </c>
      <c r="D25" t="s">
        <v>111</v>
      </c>
      <c r="E25" s="15" t="s">
        <v>248</v>
      </c>
      <c r="F25" s="15" t="s">
        <v>249</v>
      </c>
      <c r="G25" s="15" t="s">
        <v>250</v>
      </c>
      <c r="H25" s="15" t="s">
        <v>248</v>
      </c>
      <c r="I25" s="11" t="s">
        <v>1273</v>
      </c>
      <c r="J25" t="s">
        <v>113</v>
      </c>
      <c r="K25" s="2" t="s">
        <v>146</v>
      </c>
      <c r="L25" s="18" t="s">
        <v>115</v>
      </c>
      <c r="M25" s="15" t="s">
        <v>555</v>
      </c>
      <c r="N25" s="2" t="s">
        <v>146</v>
      </c>
      <c r="O25" t="s">
        <v>148</v>
      </c>
      <c r="P25" s="21" t="s">
        <v>718</v>
      </c>
      <c r="Q25" s="16" t="s">
        <v>155</v>
      </c>
      <c r="R25" s="15" t="s">
        <v>864</v>
      </c>
      <c r="S25">
        <v>2220</v>
      </c>
      <c r="U25" t="s">
        <v>178</v>
      </c>
      <c r="V25" t="s">
        <v>1043</v>
      </c>
      <c r="X25" s="15"/>
      <c r="Y25" s="16"/>
      <c r="Z25" s="15"/>
      <c r="AA25" s="9">
        <v>2</v>
      </c>
      <c r="AB25" t="s">
        <v>146</v>
      </c>
      <c r="AD25" t="s">
        <v>1161</v>
      </c>
      <c r="AE25" t="s">
        <v>1161</v>
      </c>
      <c r="AF25" t="s">
        <v>1161</v>
      </c>
      <c r="AH25" t="s">
        <v>1161</v>
      </c>
      <c r="AI25" t="s">
        <v>1161</v>
      </c>
      <c r="AJ25" t="s">
        <v>1161</v>
      </c>
      <c r="AK25" t="s">
        <v>1174</v>
      </c>
      <c r="AL25" s="22" t="str">
        <f>HYPERLINK("mailto:luis.alvarez@grupotersa.com.mx","luis.alvarez@grupotersa.com.mx")</f>
        <v>luis.alvarez@grupotersa.com.mx</v>
      </c>
      <c r="AM25" t="s">
        <v>1251</v>
      </c>
      <c r="AO25" s="16" t="s">
        <v>1174</v>
      </c>
      <c r="AP25" s="22" t="str">
        <f>HYPERLINK("mailto:luis.alvarez@grupotersa.com.mx","luis.alvarez@grupotersa.com.mx")</f>
        <v>luis.alvarez@grupotersa.com.mx</v>
      </c>
      <c r="AQ25" s="18" t="s">
        <v>1249</v>
      </c>
      <c r="AS25" t="s">
        <v>1250</v>
      </c>
      <c r="AT25" s="3">
        <v>43281</v>
      </c>
      <c r="AU25" s="3">
        <v>43281</v>
      </c>
      <c r="AV25" s="2" t="s">
        <v>1272</v>
      </c>
    </row>
    <row r="26" spans="1:48" ht="25.5" x14ac:dyDescent="0.25">
      <c r="A26">
        <v>2018</v>
      </c>
      <c r="B26" s="3">
        <v>43191</v>
      </c>
      <c r="C26" s="3">
        <v>43281</v>
      </c>
      <c r="D26" t="s">
        <v>111</v>
      </c>
      <c r="E26" s="15" t="s">
        <v>251</v>
      </c>
      <c r="F26" s="15"/>
      <c r="G26" s="15"/>
      <c r="H26" s="15" t="s">
        <v>251</v>
      </c>
      <c r="I26" s="11" t="s">
        <v>1273</v>
      </c>
      <c r="J26" t="s">
        <v>113</v>
      </c>
      <c r="K26" s="2" t="s">
        <v>146</v>
      </c>
      <c r="L26" s="18" t="s">
        <v>115</v>
      </c>
      <c r="M26" s="15" t="s">
        <v>556</v>
      </c>
      <c r="N26" s="2" t="s">
        <v>146</v>
      </c>
      <c r="O26" t="s">
        <v>148</v>
      </c>
      <c r="P26" s="21" t="s">
        <v>719</v>
      </c>
      <c r="Q26" s="16" t="s">
        <v>155</v>
      </c>
      <c r="R26" s="15" t="s">
        <v>865</v>
      </c>
      <c r="U26" t="s">
        <v>178</v>
      </c>
      <c r="V26" t="s">
        <v>1044</v>
      </c>
      <c r="X26" s="15"/>
      <c r="Y26" s="16"/>
      <c r="Z26" s="15"/>
      <c r="AA26" s="9">
        <v>2</v>
      </c>
      <c r="AB26" t="s">
        <v>146</v>
      </c>
      <c r="AD26" t="s">
        <v>1161</v>
      </c>
      <c r="AE26" t="s">
        <v>1161</v>
      </c>
      <c r="AF26" t="s">
        <v>1161</v>
      </c>
      <c r="AH26" t="s">
        <v>1161</v>
      </c>
      <c r="AI26" t="s">
        <v>1161</v>
      </c>
      <c r="AJ26" t="s">
        <v>1161</v>
      </c>
      <c r="AK26" t="s">
        <v>1175</v>
      </c>
      <c r="AL26" s="22" t="str">
        <f>HYPERLINK("mailto:sergiomayoral1962@gmail.com","sergiomayoral1962@gmail.com")</f>
        <v>sergiomayoral1962@gmail.com</v>
      </c>
      <c r="AM26" t="s">
        <v>1251</v>
      </c>
      <c r="AO26" s="16" t="s">
        <v>1175</v>
      </c>
      <c r="AP26" s="22" t="str">
        <f>HYPERLINK("mailto:sergiomayoral1962@gmail.com","sergiomayoral1962@gmail.com")</f>
        <v>sergiomayoral1962@gmail.com</v>
      </c>
      <c r="AQ26" s="18" t="s">
        <v>1249</v>
      </c>
      <c r="AS26" t="s">
        <v>1250</v>
      </c>
      <c r="AT26" s="3">
        <v>43281</v>
      </c>
      <c r="AU26" s="3">
        <v>43281</v>
      </c>
      <c r="AV26" s="2" t="s">
        <v>1272</v>
      </c>
    </row>
    <row r="27" spans="1:48" ht="25.5" x14ac:dyDescent="0.25">
      <c r="A27">
        <v>2018</v>
      </c>
      <c r="B27" s="3">
        <v>43191</v>
      </c>
      <c r="C27" s="3">
        <v>43281</v>
      </c>
      <c r="D27" t="s">
        <v>111</v>
      </c>
      <c r="E27" s="15" t="s">
        <v>252</v>
      </c>
      <c r="F27" s="15" t="s">
        <v>253</v>
      </c>
      <c r="G27" s="15" t="s">
        <v>254</v>
      </c>
      <c r="H27" s="15" t="s">
        <v>252</v>
      </c>
      <c r="I27" s="11" t="s">
        <v>1273</v>
      </c>
      <c r="J27" t="s">
        <v>113</v>
      </c>
      <c r="K27" s="2" t="s">
        <v>146</v>
      </c>
      <c r="L27" s="18" t="s">
        <v>115</v>
      </c>
      <c r="M27" s="15" t="s">
        <v>557</v>
      </c>
      <c r="N27" s="2" t="s">
        <v>146</v>
      </c>
      <c r="O27" t="s">
        <v>148</v>
      </c>
      <c r="P27" s="21" t="s">
        <v>720</v>
      </c>
      <c r="Q27" s="16" t="s">
        <v>155</v>
      </c>
      <c r="R27" s="15" t="s">
        <v>866</v>
      </c>
      <c r="S27">
        <v>2088</v>
      </c>
      <c r="T27">
        <v>3</v>
      </c>
      <c r="U27" t="s">
        <v>178</v>
      </c>
      <c r="V27" t="s">
        <v>1041</v>
      </c>
      <c r="X27" s="15"/>
      <c r="Y27" s="16"/>
      <c r="Z27" s="15"/>
      <c r="AA27" s="9">
        <v>2</v>
      </c>
      <c r="AB27" t="s">
        <v>146</v>
      </c>
      <c r="AD27" t="s">
        <v>1161</v>
      </c>
      <c r="AE27" t="s">
        <v>1161</v>
      </c>
      <c r="AF27" t="s">
        <v>1161</v>
      </c>
      <c r="AH27" t="s">
        <v>1161</v>
      </c>
      <c r="AI27" t="s">
        <v>1161</v>
      </c>
      <c r="AJ27" t="s">
        <v>1161</v>
      </c>
      <c r="AK27" t="s">
        <v>1176</v>
      </c>
      <c r="AL27" s="22" t="str">
        <f>HYPERLINK("mailto:gonsondos@hotmail.com","gonsondos@hotmail.com")</f>
        <v>gonsondos@hotmail.com</v>
      </c>
      <c r="AM27" t="s">
        <v>1251</v>
      </c>
      <c r="AO27" s="16" t="s">
        <v>1176</v>
      </c>
      <c r="AP27" s="22" t="str">
        <f>HYPERLINK("mailto:gonsondos@hotmail.com","gonsondos@hotmail.com")</f>
        <v>gonsondos@hotmail.com</v>
      </c>
      <c r="AQ27" s="18" t="s">
        <v>1249</v>
      </c>
      <c r="AS27" t="s">
        <v>1250</v>
      </c>
      <c r="AT27" s="3">
        <v>43281</v>
      </c>
      <c r="AU27" s="3">
        <v>43281</v>
      </c>
      <c r="AV27" s="2" t="s">
        <v>1272</v>
      </c>
    </row>
    <row r="28" spans="1:48" ht="25.5" x14ac:dyDescent="0.25">
      <c r="A28">
        <v>2018</v>
      </c>
      <c r="B28" s="3">
        <v>43191</v>
      </c>
      <c r="C28" s="3">
        <v>43281</v>
      </c>
      <c r="D28" t="s">
        <v>111</v>
      </c>
      <c r="E28" s="15" t="s">
        <v>255</v>
      </c>
      <c r="F28" s="15" t="s">
        <v>256</v>
      </c>
      <c r="G28" s="15" t="s">
        <v>257</v>
      </c>
      <c r="H28" s="15" t="s">
        <v>255</v>
      </c>
      <c r="I28" s="11" t="s">
        <v>1273</v>
      </c>
      <c r="J28" t="s">
        <v>113</v>
      </c>
      <c r="K28" s="2" t="s">
        <v>146</v>
      </c>
      <c r="L28" s="18" t="s">
        <v>115</v>
      </c>
      <c r="M28" s="15" t="s">
        <v>558</v>
      </c>
      <c r="N28" s="2" t="s">
        <v>146</v>
      </c>
      <c r="O28" t="s">
        <v>148</v>
      </c>
      <c r="P28" s="21" t="s">
        <v>721</v>
      </c>
      <c r="Q28" s="16" t="s">
        <v>155</v>
      </c>
      <c r="R28" s="15" t="s">
        <v>867</v>
      </c>
      <c r="S28">
        <v>309</v>
      </c>
      <c r="U28" t="s">
        <v>178</v>
      </c>
      <c r="V28" t="s">
        <v>1045</v>
      </c>
      <c r="X28" s="15"/>
      <c r="Y28" s="16"/>
      <c r="Z28" s="15"/>
      <c r="AA28" s="9">
        <v>2</v>
      </c>
      <c r="AB28" t="s">
        <v>146</v>
      </c>
      <c r="AD28" t="s">
        <v>1161</v>
      </c>
      <c r="AE28" t="s">
        <v>1161</v>
      </c>
      <c r="AF28" t="s">
        <v>1161</v>
      </c>
      <c r="AH28" t="s">
        <v>1161</v>
      </c>
      <c r="AI28" t="s">
        <v>1161</v>
      </c>
      <c r="AJ28" t="s">
        <v>1161</v>
      </c>
      <c r="AK28" t="s">
        <v>1177</v>
      </c>
      <c r="AL28" s="22" t="str">
        <f>HYPERLINK("mailto:capijosdan@hotmail.com","capijosdan@hotmail.com")</f>
        <v>capijosdan@hotmail.com</v>
      </c>
      <c r="AM28" t="s">
        <v>1251</v>
      </c>
      <c r="AO28" s="16" t="s">
        <v>1177</v>
      </c>
      <c r="AP28" s="22" t="str">
        <f>HYPERLINK("mailto:capijosdan@hotmail.com","capijosdan@hotmail.com")</f>
        <v>capijosdan@hotmail.com</v>
      </c>
      <c r="AQ28" s="18" t="s">
        <v>1249</v>
      </c>
      <c r="AS28" t="s">
        <v>1250</v>
      </c>
      <c r="AT28" s="3">
        <v>43281</v>
      </c>
      <c r="AU28" s="3">
        <v>43281</v>
      </c>
      <c r="AV28" s="2" t="s">
        <v>1272</v>
      </c>
    </row>
    <row r="29" spans="1:48" ht="25.5" x14ac:dyDescent="0.25">
      <c r="A29">
        <v>2018</v>
      </c>
      <c r="B29" s="3">
        <v>43191</v>
      </c>
      <c r="C29" s="3">
        <v>43281</v>
      </c>
      <c r="D29" t="s">
        <v>111</v>
      </c>
      <c r="E29" s="15" t="s">
        <v>258</v>
      </c>
      <c r="F29" s="15" t="s">
        <v>259</v>
      </c>
      <c r="G29" s="15" t="s">
        <v>260</v>
      </c>
      <c r="H29" s="15" t="s">
        <v>258</v>
      </c>
      <c r="I29" s="11" t="s">
        <v>1273</v>
      </c>
      <c r="J29" t="s">
        <v>113</v>
      </c>
      <c r="K29" s="2" t="s">
        <v>146</v>
      </c>
      <c r="L29" s="18" t="s">
        <v>115</v>
      </c>
      <c r="M29" s="15" t="s">
        <v>559</v>
      </c>
      <c r="N29" s="2" t="s">
        <v>146</v>
      </c>
      <c r="O29" t="s">
        <v>148</v>
      </c>
      <c r="P29" s="21" t="s">
        <v>722</v>
      </c>
      <c r="Q29" s="16" t="s">
        <v>155</v>
      </c>
      <c r="R29" s="15" t="s">
        <v>868</v>
      </c>
      <c r="S29">
        <v>71</v>
      </c>
      <c r="U29" t="s">
        <v>178</v>
      </c>
      <c r="V29" t="s">
        <v>1046</v>
      </c>
      <c r="X29" s="15"/>
      <c r="Y29" s="16"/>
      <c r="Z29" s="15"/>
      <c r="AA29" s="9">
        <v>2</v>
      </c>
      <c r="AB29" t="s">
        <v>146</v>
      </c>
      <c r="AD29" t="s">
        <v>1161</v>
      </c>
      <c r="AE29" t="s">
        <v>1161</v>
      </c>
      <c r="AF29" t="s">
        <v>1161</v>
      </c>
      <c r="AH29" t="s">
        <v>1161</v>
      </c>
      <c r="AI29" t="s">
        <v>1161</v>
      </c>
      <c r="AJ29" t="s">
        <v>1161</v>
      </c>
      <c r="AK29" t="s">
        <v>1178</v>
      </c>
      <c r="AL29" s="22" t="str">
        <f>HYPERLINK("mailto:fquinones@frontera.info","fquinones@frontera.info")</f>
        <v>fquinones@frontera.info</v>
      </c>
      <c r="AM29" t="s">
        <v>1251</v>
      </c>
      <c r="AO29" s="16" t="s">
        <v>1178</v>
      </c>
      <c r="AP29" s="22" t="str">
        <f>HYPERLINK("mailto:fquinones@frontera.info","fquinones@frontera.info")</f>
        <v>fquinones@frontera.info</v>
      </c>
      <c r="AQ29" s="18" t="s">
        <v>1249</v>
      </c>
      <c r="AS29" t="s">
        <v>1250</v>
      </c>
      <c r="AT29" s="3">
        <v>43281</v>
      </c>
      <c r="AU29" s="3">
        <v>43281</v>
      </c>
      <c r="AV29" s="2" t="s">
        <v>1272</v>
      </c>
    </row>
    <row r="30" spans="1:48" ht="25.5" x14ac:dyDescent="0.25">
      <c r="A30">
        <v>2018</v>
      </c>
      <c r="B30" s="3">
        <v>43191</v>
      </c>
      <c r="C30" s="3">
        <v>43281</v>
      </c>
      <c r="D30" t="s">
        <v>111</v>
      </c>
      <c r="E30" s="15" t="s">
        <v>261</v>
      </c>
      <c r="F30" s="15" t="s">
        <v>262</v>
      </c>
      <c r="G30" s="15" t="s">
        <v>260</v>
      </c>
      <c r="H30" s="15" t="s">
        <v>261</v>
      </c>
      <c r="I30" s="11" t="s">
        <v>1273</v>
      </c>
      <c r="J30" t="s">
        <v>113</v>
      </c>
      <c r="K30" s="2" t="s">
        <v>146</v>
      </c>
      <c r="L30" s="18" t="s">
        <v>115</v>
      </c>
      <c r="M30" s="15" t="s">
        <v>560</v>
      </c>
      <c r="N30" s="2" t="s">
        <v>146</v>
      </c>
      <c r="O30" t="s">
        <v>148</v>
      </c>
      <c r="P30" s="21" t="s">
        <v>723</v>
      </c>
      <c r="Q30" s="16" t="s">
        <v>155</v>
      </c>
      <c r="R30" s="15" t="s">
        <v>869</v>
      </c>
      <c r="S30">
        <v>103</v>
      </c>
      <c r="U30" t="s">
        <v>178</v>
      </c>
      <c r="V30" t="s">
        <v>1045</v>
      </c>
      <c r="X30" s="15"/>
      <c r="Y30" s="16"/>
      <c r="Z30" s="15"/>
      <c r="AA30" s="9">
        <v>2</v>
      </c>
      <c r="AB30" t="s">
        <v>146</v>
      </c>
      <c r="AD30" t="s">
        <v>1161</v>
      </c>
      <c r="AE30" t="s">
        <v>1161</v>
      </c>
      <c r="AF30" t="s">
        <v>1161</v>
      </c>
      <c r="AH30" t="s">
        <v>1161</v>
      </c>
      <c r="AI30" t="s">
        <v>1161</v>
      </c>
      <c r="AJ30" t="s">
        <v>1161</v>
      </c>
      <c r="AK30" t="s">
        <v>1179</v>
      </c>
      <c r="AL30" s="22" t="str">
        <f>HYPERLINK("mailto:losremosconstructora@gmail.com","losremosconstructora@gmail.com")</f>
        <v>losremosconstructora@gmail.com</v>
      </c>
      <c r="AM30" t="s">
        <v>1251</v>
      </c>
      <c r="AO30" s="16" t="s">
        <v>1179</v>
      </c>
      <c r="AP30" s="22" t="str">
        <f>HYPERLINK("mailto:losremosconstructora@gmail.com","losremosconstructora@gmail.com")</f>
        <v>losremosconstructora@gmail.com</v>
      </c>
      <c r="AQ30" s="18" t="s">
        <v>1249</v>
      </c>
      <c r="AS30" t="s">
        <v>1250</v>
      </c>
      <c r="AT30" s="3">
        <v>43281</v>
      </c>
      <c r="AU30" s="3">
        <v>43281</v>
      </c>
      <c r="AV30" s="2" t="s">
        <v>1272</v>
      </c>
    </row>
    <row r="31" spans="1:48" ht="25.5" x14ac:dyDescent="0.25">
      <c r="A31">
        <v>2018</v>
      </c>
      <c r="B31" s="3">
        <v>43191</v>
      </c>
      <c r="C31" s="3">
        <v>43281</v>
      </c>
      <c r="D31" t="s">
        <v>111</v>
      </c>
      <c r="E31" s="15" t="s">
        <v>263</v>
      </c>
      <c r="F31" s="15" t="s">
        <v>264</v>
      </c>
      <c r="G31" s="15"/>
      <c r="H31" s="15" t="s">
        <v>263</v>
      </c>
      <c r="I31" s="11" t="s">
        <v>1273</v>
      </c>
      <c r="J31" t="s">
        <v>113</v>
      </c>
      <c r="K31" s="2" t="s">
        <v>146</v>
      </c>
      <c r="L31" s="18" t="s">
        <v>115</v>
      </c>
      <c r="M31" s="15" t="s">
        <v>561</v>
      </c>
      <c r="N31" s="2" t="s">
        <v>146</v>
      </c>
      <c r="O31" t="s">
        <v>148</v>
      </c>
      <c r="P31" s="21" t="s">
        <v>724</v>
      </c>
      <c r="Q31" s="16" t="s">
        <v>155</v>
      </c>
      <c r="R31" s="15" t="s">
        <v>870</v>
      </c>
      <c r="S31">
        <v>9</v>
      </c>
      <c r="U31" t="s">
        <v>178</v>
      </c>
      <c r="V31" t="s">
        <v>1047</v>
      </c>
      <c r="W31" s="10" t="s">
        <v>1253</v>
      </c>
      <c r="X31" s="15" t="s">
        <v>1252</v>
      </c>
      <c r="Y31" s="17" t="s">
        <v>1268</v>
      </c>
      <c r="Z31" s="15" t="s">
        <v>1252</v>
      </c>
      <c r="AA31" s="9">
        <v>2</v>
      </c>
      <c r="AB31" t="s">
        <v>146</v>
      </c>
      <c r="AD31" t="s">
        <v>1161</v>
      </c>
      <c r="AE31" t="s">
        <v>1161</v>
      </c>
      <c r="AF31" t="s">
        <v>1161</v>
      </c>
      <c r="AH31" t="s">
        <v>1161</v>
      </c>
      <c r="AI31" t="s">
        <v>1161</v>
      </c>
      <c r="AJ31" t="s">
        <v>1161</v>
      </c>
      <c r="AK31" t="s">
        <v>1180</v>
      </c>
      <c r="AL31" s="22" t="str">
        <f>HYPERLINK("mailto:rrojas@esitsa.com","rrojas@esitsa.com")</f>
        <v>rrojas@esitsa.com</v>
      </c>
      <c r="AM31" t="s">
        <v>1251</v>
      </c>
      <c r="AO31" s="16" t="s">
        <v>1180</v>
      </c>
      <c r="AP31" s="22" t="str">
        <f>HYPERLINK("mailto:rrojas@esitsa.com","rrojas@esitsa.com")</f>
        <v>rrojas@esitsa.com</v>
      </c>
      <c r="AQ31" s="18" t="s">
        <v>1249</v>
      </c>
      <c r="AS31" t="s">
        <v>1250</v>
      </c>
      <c r="AT31" s="3">
        <v>43281</v>
      </c>
      <c r="AU31" s="3">
        <v>43281</v>
      </c>
      <c r="AV31" s="2" t="s">
        <v>1272</v>
      </c>
    </row>
    <row r="32" spans="1:48" ht="25.5" x14ac:dyDescent="0.25">
      <c r="A32">
        <v>2018</v>
      </c>
      <c r="B32" s="3">
        <v>43191</v>
      </c>
      <c r="C32" s="3">
        <v>43281</v>
      </c>
      <c r="D32" t="s">
        <v>111</v>
      </c>
      <c r="E32" s="15" t="s">
        <v>265</v>
      </c>
      <c r="F32" s="15" t="s">
        <v>266</v>
      </c>
      <c r="G32" s="15"/>
      <c r="H32" s="15" t="s">
        <v>265</v>
      </c>
      <c r="I32" s="11" t="s">
        <v>1273</v>
      </c>
      <c r="J32" t="s">
        <v>113</v>
      </c>
      <c r="K32" s="2" t="s">
        <v>146</v>
      </c>
      <c r="L32" s="18" t="s">
        <v>115</v>
      </c>
      <c r="M32" s="15" t="s">
        <v>562</v>
      </c>
      <c r="N32" s="2" t="s">
        <v>146</v>
      </c>
      <c r="O32" t="s">
        <v>148</v>
      </c>
      <c r="P32" s="21" t="s">
        <v>725</v>
      </c>
      <c r="Q32" s="16" t="s">
        <v>155</v>
      </c>
      <c r="R32" s="15" t="s">
        <v>871</v>
      </c>
      <c r="S32">
        <v>2033</v>
      </c>
      <c r="U32" t="s">
        <v>178</v>
      </c>
      <c r="V32" t="s">
        <v>1048</v>
      </c>
      <c r="X32" s="15"/>
      <c r="Y32" s="16"/>
      <c r="Z32" s="15"/>
      <c r="AA32" s="9">
        <v>2</v>
      </c>
      <c r="AB32" t="s">
        <v>146</v>
      </c>
      <c r="AD32" t="s">
        <v>1161</v>
      </c>
      <c r="AE32" t="s">
        <v>1161</v>
      </c>
      <c r="AF32" t="s">
        <v>1161</v>
      </c>
      <c r="AH32" t="s">
        <v>1161</v>
      </c>
      <c r="AI32" t="s">
        <v>1161</v>
      </c>
      <c r="AJ32" t="s">
        <v>1161</v>
      </c>
      <c r="AK32" t="s">
        <v>1181</v>
      </c>
      <c r="AL32" s="15"/>
      <c r="AM32" t="s">
        <v>1251</v>
      </c>
      <c r="AO32" s="16" t="s">
        <v>1181</v>
      </c>
      <c r="AP32" s="15"/>
      <c r="AQ32" s="18" t="s">
        <v>1249</v>
      </c>
      <c r="AS32" t="s">
        <v>1250</v>
      </c>
      <c r="AT32" s="3">
        <v>43281</v>
      </c>
      <c r="AU32" s="3">
        <v>43281</v>
      </c>
      <c r="AV32" s="2" t="s">
        <v>1272</v>
      </c>
    </row>
    <row r="33" spans="1:48" ht="25.5" x14ac:dyDescent="0.25">
      <c r="A33">
        <v>2018</v>
      </c>
      <c r="B33" s="3">
        <v>43191</v>
      </c>
      <c r="C33" s="3">
        <v>43281</v>
      </c>
      <c r="D33" t="s">
        <v>111</v>
      </c>
      <c r="E33" s="15" t="s">
        <v>267</v>
      </c>
      <c r="F33" s="15" t="s">
        <v>268</v>
      </c>
      <c r="G33" s="15" t="s">
        <v>269</v>
      </c>
      <c r="H33" s="15" t="s">
        <v>267</v>
      </c>
      <c r="I33" s="11" t="s">
        <v>1273</v>
      </c>
      <c r="J33" t="s">
        <v>113</v>
      </c>
      <c r="K33" s="2" t="s">
        <v>146</v>
      </c>
      <c r="L33" s="18" t="s">
        <v>115</v>
      </c>
      <c r="M33" s="15" t="s">
        <v>563</v>
      </c>
      <c r="N33" s="2" t="s">
        <v>146</v>
      </c>
      <c r="O33" t="s">
        <v>148</v>
      </c>
      <c r="P33" s="21" t="s">
        <v>717</v>
      </c>
      <c r="Q33" s="16" t="s">
        <v>155</v>
      </c>
      <c r="R33" s="15" t="s">
        <v>872</v>
      </c>
      <c r="S33">
        <v>524</v>
      </c>
      <c r="U33" t="s">
        <v>178</v>
      </c>
      <c r="V33" t="s">
        <v>1049</v>
      </c>
      <c r="W33" s="10" t="s">
        <v>1253</v>
      </c>
      <c r="X33" s="15" t="s">
        <v>1252</v>
      </c>
      <c r="Y33" s="17" t="s">
        <v>1268</v>
      </c>
      <c r="Z33" s="15" t="s">
        <v>1252</v>
      </c>
      <c r="AA33" s="9">
        <v>2</v>
      </c>
      <c r="AB33" t="s">
        <v>146</v>
      </c>
      <c r="AD33" t="s">
        <v>1161</v>
      </c>
      <c r="AE33" t="s">
        <v>1161</v>
      </c>
      <c r="AF33" t="s">
        <v>1161</v>
      </c>
      <c r="AH33" t="s">
        <v>1161</v>
      </c>
      <c r="AI33" t="s">
        <v>1161</v>
      </c>
      <c r="AJ33" t="s">
        <v>1161</v>
      </c>
      <c r="AK33" t="s">
        <v>1182</v>
      </c>
      <c r="AL33" s="22" t="str">
        <f>HYPERLINK("mailto:lilafloresmx@gmail.com","lilafloresmx@gmail.com")</f>
        <v>lilafloresmx@gmail.com</v>
      </c>
      <c r="AM33" t="s">
        <v>1251</v>
      </c>
      <c r="AO33" s="16" t="s">
        <v>1182</v>
      </c>
      <c r="AP33" s="22" t="str">
        <f>HYPERLINK("mailto:lilafloresmx@gmail.com","lilafloresmx@gmail.com")</f>
        <v>lilafloresmx@gmail.com</v>
      </c>
      <c r="AQ33" s="18" t="s">
        <v>1249</v>
      </c>
      <c r="AS33" t="s">
        <v>1250</v>
      </c>
      <c r="AT33" s="3">
        <v>43281</v>
      </c>
      <c r="AU33" s="3">
        <v>43281</v>
      </c>
      <c r="AV33" s="2" t="s">
        <v>1272</v>
      </c>
    </row>
    <row r="34" spans="1:48" ht="25.5" x14ac:dyDescent="0.25">
      <c r="A34">
        <v>2018</v>
      </c>
      <c r="B34" s="3">
        <v>43191</v>
      </c>
      <c r="C34" s="3">
        <v>43281</v>
      </c>
      <c r="D34" t="s">
        <v>111</v>
      </c>
      <c r="E34" s="15" t="s">
        <v>270</v>
      </c>
      <c r="F34" s="15" t="s">
        <v>271</v>
      </c>
      <c r="G34" s="15"/>
      <c r="H34" s="15" t="s">
        <v>270</v>
      </c>
      <c r="I34" s="11" t="s">
        <v>1273</v>
      </c>
      <c r="J34" t="s">
        <v>113</v>
      </c>
      <c r="K34" s="2" t="s">
        <v>146</v>
      </c>
      <c r="L34" s="18" t="s">
        <v>115</v>
      </c>
      <c r="M34" s="15" t="s">
        <v>564</v>
      </c>
      <c r="N34" s="2" t="s">
        <v>146</v>
      </c>
      <c r="O34" t="s">
        <v>148</v>
      </c>
      <c r="P34" s="21" t="s">
        <v>726</v>
      </c>
      <c r="Q34" s="16" t="s">
        <v>155</v>
      </c>
      <c r="R34" s="15" t="s">
        <v>873</v>
      </c>
      <c r="S34">
        <v>1206</v>
      </c>
      <c r="U34" t="s">
        <v>178</v>
      </c>
      <c r="V34" t="s">
        <v>1037</v>
      </c>
      <c r="W34" s="10" t="s">
        <v>1253</v>
      </c>
      <c r="X34" s="15" t="s">
        <v>1252</v>
      </c>
      <c r="Y34" s="17" t="s">
        <v>1268</v>
      </c>
      <c r="Z34" s="15" t="s">
        <v>1252</v>
      </c>
      <c r="AA34" s="9">
        <v>2</v>
      </c>
      <c r="AB34" t="s">
        <v>146</v>
      </c>
      <c r="AD34" t="s">
        <v>1161</v>
      </c>
      <c r="AE34" t="s">
        <v>1161</v>
      </c>
      <c r="AF34" t="s">
        <v>1161</v>
      </c>
      <c r="AH34" t="s">
        <v>1161</v>
      </c>
      <c r="AI34" t="s">
        <v>1161</v>
      </c>
      <c r="AJ34" t="s">
        <v>1161</v>
      </c>
      <c r="AK34" t="s">
        <v>1183</v>
      </c>
      <c r="AL34" s="22" t="str">
        <f>HYPERLINK("mailto:millito5@hotmail.com","millito5@hotmail.com")</f>
        <v>millito5@hotmail.com</v>
      </c>
      <c r="AM34" t="s">
        <v>1251</v>
      </c>
      <c r="AO34" s="16" t="s">
        <v>1183</v>
      </c>
      <c r="AP34" s="22" t="str">
        <f>HYPERLINK("mailto:millito5@hotmail.com","millito5@hotmail.com")</f>
        <v>millito5@hotmail.com</v>
      </c>
      <c r="AQ34" s="18" t="s">
        <v>1249</v>
      </c>
      <c r="AS34" t="s">
        <v>1250</v>
      </c>
      <c r="AT34" s="3">
        <v>43281</v>
      </c>
      <c r="AU34" s="3">
        <v>43281</v>
      </c>
      <c r="AV34" s="2" t="s">
        <v>1272</v>
      </c>
    </row>
    <row r="35" spans="1:48" ht="25.5" x14ac:dyDescent="0.25">
      <c r="A35">
        <v>2018</v>
      </c>
      <c r="B35" s="3">
        <v>43191</v>
      </c>
      <c r="C35" s="3">
        <v>43281</v>
      </c>
      <c r="D35" t="s">
        <v>111</v>
      </c>
      <c r="E35" s="15" t="s">
        <v>272</v>
      </c>
      <c r="F35" s="15"/>
      <c r="G35" s="15"/>
      <c r="H35" s="15" t="s">
        <v>272</v>
      </c>
      <c r="I35" s="11" t="s">
        <v>1273</v>
      </c>
      <c r="J35" t="s">
        <v>113</v>
      </c>
      <c r="K35" s="2" t="s">
        <v>146</v>
      </c>
      <c r="L35" s="18" t="s">
        <v>115</v>
      </c>
      <c r="M35" s="15" t="s">
        <v>565</v>
      </c>
      <c r="N35" s="2" t="s">
        <v>146</v>
      </c>
      <c r="O35" t="s">
        <v>148</v>
      </c>
      <c r="P35" s="21" t="s">
        <v>727</v>
      </c>
      <c r="Q35" s="16" t="s">
        <v>155</v>
      </c>
      <c r="R35" s="15" t="s">
        <v>874</v>
      </c>
      <c r="S35">
        <v>10070</v>
      </c>
      <c r="U35" t="s">
        <v>178</v>
      </c>
      <c r="V35" t="s">
        <v>1050</v>
      </c>
      <c r="X35" s="15"/>
      <c r="Y35" s="16"/>
      <c r="Z35" s="15"/>
      <c r="AA35" s="9">
        <v>2</v>
      </c>
      <c r="AB35" t="s">
        <v>146</v>
      </c>
      <c r="AD35" t="s">
        <v>1161</v>
      </c>
      <c r="AE35" t="s">
        <v>1161</v>
      </c>
      <c r="AF35" t="s">
        <v>1161</v>
      </c>
      <c r="AH35" t="s">
        <v>1161</v>
      </c>
      <c r="AI35" t="s">
        <v>1161</v>
      </c>
      <c r="AJ35" t="s">
        <v>1161</v>
      </c>
      <c r="AK35" t="s">
        <v>1184</v>
      </c>
      <c r="AL35" s="22" t="str">
        <f>HYPERLINK("mailto:vizlo2000@yahoo.com.mx","vizlo2000@yahoo.com.mx")</f>
        <v>vizlo2000@yahoo.com.mx</v>
      </c>
      <c r="AM35" t="s">
        <v>1251</v>
      </c>
      <c r="AO35" s="16" t="s">
        <v>1184</v>
      </c>
      <c r="AP35" s="22" t="str">
        <f>HYPERLINK("mailto:vizlo2000@yahoo.com.mx","vizlo2000@yahoo.com.mx")</f>
        <v>vizlo2000@yahoo.com.mx</v>
      </c>
      <c r="AQ35" s="18" t="s">
        <v>1249</v>
      </c>
      <c r="AS35" t="s">
        <v>1250</v>
      </c>
      <c r="AT35" s="3">
        <v>43281</v>
      </c>
      <c r="AU35" s="3">
        <v>43281</v>
      </c>
      <c r="AV35" s="2" t="s">
        <v>1272</v>
      </c>
    </row>
    <row r="36" spans="1:48" ht="25.5" x14ac:dyDescent="0.25">
      <c r="A36">
        <v>2018</v>
      </c>
      <c r="B36" s="3">
        <v>43191</v>
      </c>
      <c r="C36" s="3">
        <v>43281</v>
      </c>
      <c r="D36" t="s">
        <v>111</v>
      </c>
      <c r="E36" s="15" t="s">
        <v>273</v>
      </c>
      <c r="F36" s="15" t="s">
        <v>274</v>
      </c>
      <c r="G36" s="15" t="s">
        <v>275</v>
      </c>
      <c r="H36" s="15" t="s">
        <v>273</v>
      </c>
      <c r="I36" s="11" t="s">
        <v>1273</v>
      </c>
      <c r="J36" t="s">
        <v>113</v>
      </c>
      <c r="K36" s="2" t="s">
        <v>146</v>
      </c>
      <c r="L36" s="18" t="s">
        <v>115</v>
      </c>
      <c r="M36" s="15" t="s">
        <v>566</v>
      </c>
      <c r="N36" s="2" t="s">
        <v>146</v>
      </c>
      <c r="O36" t="s">
        <v>148</v>
      </c>
      <c r="P36" s="21" t="s">
        <v>728</v>
      </c>
      <c r="Q36" s="16" t="s">
        <v>155</v>
      </c>
      <c r="R36" s="15" t="s">
        <v>875</v>
      </c>
      <c r="S36">
        <v>12649</v>
      </c>
      <c r="U36" t="s">
        <v>178</v>
      </c>
      <c r="V36" t="s">
        <v>875</v>
      </c>
      <c r="W36" s="10" t="s">
        <v>1253</v>
      </c>
      <c r="X36" s="15" t="s">
        <v>1252</v>
      </c>
      <c r="Y36" s="17" t="s">
        <v>1268</v>
      </c>
      <c r="Z36" s="15" t="s">
        <v>1252</v>
      </c>
      <c r="AA36" s="9">
        <v>2</v>
      </c>
      <c r="AB36" t="s">
        <v>146</v>
      </c>
      <c r="AD36" t="s">
        <v>1161</v>
      </c>
      <c r="AE36" t="s">
        <v>1161</v>
      </c>
      <c r="AF36" t="s">
        <v>1161</v>
      </c>
      <c r="AH36" t="s">
        <v>1161</v>
      </c>
      <c r="AI36" t="s">
        <v>1161</v>
      </c>
      <c r="AJ36" t="s">
        <v>1161</v>
      </c>
      <c r="AK36" t="s">
        <v>1185</v>
      </c>
      <c r="AL36" s="22" t="str">
        <f>HYPERLINK("mailto:homarycia@hotmail.com","homarycia@hotmail.com")</f>
        <v>homarycia@hotmail.com</v>
      </c>
      <c r="AM36" t="s">
        <v>1251</v>
      </c>
      <c r="AO36" s="16" t="s">
        <v>1185</v>
      </c>
      <c r="AP36" s="22" t="str">
        <f>HYPERLINK("mailto:homarycia@hotmail.com","homarycia@hotmail.com")</f>
        <v>homarycia@hotmail.com</v>
      </c>
      <c r="AQ36" s="18" t="s">
        <v>1249</v>
      </c>
      <c r="AS36" t="s">
        <v>1250</v>
      </c>
      <c r="AT36" s="3">
        <v>43281</v>
      </c>
      <c r="AU36" s="3">
        <v>43281</v>
      </c>
      <c r="AV36" s="2" t="s">
        <v>1272</v>
      </c>
    </row>
    <row r="37" spans="1:48" ht="25.5" x14ac:dyDescent="0.25">
      <c r="A37">
        <v>2018</v>
      </c>
      <c r="B37" s="3">
        <v>43191</v>
      </c>
      <c r="C37" s="3">
        <v>43281</v>
      </c>
      <c r="D37" t="s">
        <v>111</v>
      </c>
      <c r="E37" s="15" t="s">
        <v>276</v>
      </c>
      <c r="F37" s="15" t="s">
        <v>277</v>
      </c>
      <c r="G37" s="15" t="s">
        <v>278</v>
      </c>
      <c r="H37" s="15" t="s">
        <v>276</v>
      </c>
      <c r="I37" s="11" t="s">
        <v>1273</v>
      </c>
      <c r="J37" t="s">
        <v>113</v>
      </c>
      <c r="K37" s="2" t="s">
        <v>146</v>
      </c>
      <c r="L37" s="18" t="s">
        <v>115</v>
      </c>
      <c r="M37" s="15" t="s">
        <v>567</v>
      </c>
      <c r="N37" s="2" t="s">
        <v>146</v>
      </c>
      <c r="O37" t="s">
        <v>148</v>
      </c>
      <c r="P37" s="21" t="s">
        <v>729</v>
      </c>
      <c r="Q37" s="16" t="s">
        <v>155</v>
      </c>
      <c r="R37" s="15" t="s">
        <v>876</v>
      </c>
      <c r="S37">
        <v>23702</v>
      </c>
      <c r="U37" t="s">
        <v>178</v>
      </c>
      <c r="V37" t="s">
        <v>1051</v>
      </c>
      <c r="X37" s="15"/>
      <c r="Y37" s="16"/>
      <c r="Z37" s="15"/>
      <c r="AA37" s="9">
        <v>2</v>
      </c>
      <c r="AB37" t="s">
        <v>146</v>
      </c>
      <c r="AD37" t="s">
        <v>1161</v>
      </c>
      <c r="AE37" t="s">
        <v>1161</v>
      </c>
      <c r="AF37" t="s">
        <v>1161</v>
      </c>
      <c r="AH37" t="s">
        <v>1161</v>
      </c>
      <c r="AI37" t="s">
        <v>1161</v>
      </c>
      <c r="AJ37" t="s">
        <v>1161</v>
      </c>
      <c r="AK37" t="s">
        <v>1186</v>
      </c>
      <c r="AL37" s="22" t="str">
        <f>HYPERLINK("mailto:idelreal@eebc.com.mx","idelreal@eebc.com.mx")</f>
        <v>idelreal@eebc.com.mx</v>
      </c>
      <c r="AM37" t="s">
        <v>1251</v>
      </c>
      <c r="AO37" s="16" t="s">
        <v>1186</v>
      </c>
      <c r="AP37" s="22" t="str">
        <f>HYPERLINK("mailto:idelreal@eebc.com.mx","idelreal@eebc.com.mx")</f>
        <v>idelreal@eebc.com.mx</v>
      </c>
      <c r="AQ37" s="18" t="s">
        <v>1249</v>
      </c>
      <c r="AS37" t="s">
        <v>1250</v>
      </c>
      <c r="AT37" s="3">
        <v>43281</v>
      </c>
      <c r="AU37" s="3">
        <v>43281</v>
      </c>
      <c r="AV37" s="2" t="s">
        <v>1272</v>
      </c>
    </row>
    <row r="38" spans="1:48" ht="25.5" x14ac:dyDescent="0.25">
      <c r="A38">
        <v>2018</v>
      </c>
      <c r="B38" s="3">
        <v>43191</v>
      </c>
      <c r="C38" s="3">
        <v>43281</v>
      </c>
      <c r="D38" t="s">
        <v>111</v>
      </c>
      <c r="E38" s="15" t="s">
        <v>279</v>
      </c>
      <c r="F38" s="15" t="s">
        <v>280</v>
      </c>
      <c r="G38" s="15" t="s">
        <v>281</v>
      </c>
      <c r="H38" s="15" t="s">
        <v>279</v>
      </c>
      <c r="I38" s="11" t="s">
        <v>1273</v>
      </c>
      <c r="J38" t="s">
        <v>113</v>
      </c>
      <c r="K38" s="2" t="s">
        <v>146</v>
      </c>
      <c r="L38" s="18" t="s">
        <v>115</v>
      </c>
      <c r="M38" s="15" t="s">
        <v>568</v>
      </c>
      <c r="N38" s="2" t="s">
        <v>146</v>
      </c>
      <c r="O38" t="s">
        <v>148</v>
      </c>
      <c r="P38" s="21" t="s">
        <v>730</v>
      </c>
      <c r="Q38" s="16" t="s">
        <v>155</v>
      </c>
      <c r="R38" s="15" t="s">
        <v>877</v>
      </c>
      <c r="S38">
        <v>34</v>
      </c>
      <c r="U38" t="s">
        <v>178</v>
      </c>
      <c r="V38" t="s">
        <v>1052</v>
      </c>
      <c r="X38" s="15"/>
      <c r="Y38" s="16"/>
      <c r="Z38" s="15"/>
      <c r="AA38" s="9">
        <v>2</v>
      </c>
      <c r="AB38" t="s">
        <v>146</v>
      </c>
      <c r="AD38" t="s">
        <v>1161</v>
      </c>
      <c r="AE38" t="s">
        <v>1161</v>
      </c>
      <c r="AF38" t="s">
        <v>1161</v>
      </c>
      <c r="AH38" t="s">
        <v>1161</v>
      </c>
      <c r="AI38" t="s">
        <v>1161</v>
      </c>
      <c r="AJ38" t="s">
        <v>1161</v>
      </c>
      <c r="AK38" t="s">
        <v>1187</v>
      </c>
      <c r="AL38" s="22" t="str">
        <f>HYPERLINK("mailto:manuel@mundoaudiovisual.com.mx","manuel@mundoaudiovisual.com.mx")</f>
        <v>manuel@mundoaudiovisual.com.mx</v>
      </c>
      <c r="AM38" t="s">
        <v>1251</v>
      </c>
      <c r="AO38" s="16" t="s">
        <v>1187</v>
      </c>
      <c r="AP38" s="22" t="str">
        <f>HYPERLINK("mailto:manuel@mundoaudiovisual.com.mx","manuel@mundoaudiovisual.com.mx")</f>
        <v>manuel@mundoaudiovisual.com.mx</v>
      </c>
      <c r="AQ38" s="18" t="s">
        <v>1249</v>
      </c>
      <c r="AS38" t="s">
        <v>1250</v>
      </c>
      <c r="AT38" s="3">
        <v>43281</v>
      </c>
      <c r="AU38" s="3">
        <v>43281</v>
      </c>
      <c r="AV38" s="2" t="s">
        <v>1272</v>
      </c>
    </row>
    <row r="39" spans="1:48" ht="25.5" x14ac:dyDescent="0.25">
      <c r="A39">
        <v>2018</v>
      </c>
      <c r="B39" s="3">
        <v>43191</v>
      </c>
      <c r="C39" s="3">
        <v>43281</v>
      </c>
      <c r="D39" t="s">
        <v>111</v>
      </c>
      <c r="E39" s="15" t="s">
        <v>282</v>
      </c>
      <c r="F39" s="15" t="s">
        <v>283</v>
      </c>
      <c r="G39" s="15" t="s">
        <v>284</v>
      </c>
      <c r="H39" s="15" t="s">
        <v>282</v>
      </c>
      <c r="I39" s="11" t="s">
        <v>1273</v>
      </c>
      <c r="J39" t="s">
        <v>113</v>
      </c>
      <c r="K39" s="2" t="s">
        <v>146</v>
      </c>
      <c r="L39" s="18" t="s">
        <v>115</v>
      </c>
      <c r="M39" s="15" t="s">
        <v>569</v>
      </c>
      <c r="N39" s="2" t="s">
        <v>146</v>
      </c>
      <c r="O39" t="s">
        <v>148</v>
      </c>
      <c r="P39" s="21" t="s">
        <v>731</v>
      </c>
      <c r="Q39" s="16" t="s">
        <v>155</v>
      </c>
      <c r="R39" s="15" t="s">
        <v>878</v>
      </c>
      <c r="S39">
        <v>2020</v>
      </c>
      <c r="T39">
        <v>2</v>
      </c>
      <c r="U39" t="s">
        <v>178</v>
      </c>
      <c r="V39" t="s">
        <v>1053</v>
      </c>
      <c r="X39" s="15"/>
      <c r="Y39" s="16"/>
      <c r="Z39" s="15"/>
      <c r="AA39" s="9">
        <v>2</v>
      </c>
      <c r="AB39" t="s">
        <v>146</v>
      </c>
      <c r="AD39" t="s">
        <v>1161</v>
      </c>
      <c r="AE39" t="s">
        <v>1161</v>
      </c>
      <c r="AF39" t="s">
        <v>1161</v>
      </c>
      <c r="AH39" t="s">
        <v>1161</v>
      </c>
      <c r="AI39" t="s">
        <v>1161</v>
      </c>
      <c r="AJ39" t="s">
        <v>1161</v>
      </c>
      <c r="AK39" t="s">
        <v>1188</v>
      </c>
      <c r="AL39" s="22" t="str">
        <f>HYPERLINK("mailto:fperezcelis@yahoo.com.mx","fperezcelis@yahoo.com.mx")</f>
        <v>fperezcelis@yahoo.com.mx</v>
      </c>
      <c r="AM39" t="s">
        <v>1251</v>
      </c>
      <c r="AO39" s="16" t="s">
        <v>1188</v>
      </c>
      <c r="AP39" s="22" t="str">
        <f>HYPERLINK("mailto:fperezcelis@yahoo.com.mx","fperezcelis@yahoo.com.mx")</f>
        <v>fperezcelis@yahoo.com.mx</v>
      </c>
      <c r="AQ39" s="18" t="s">
        <v>1249</v>
      </c>
      <c r="AS39" t="s">
        <v>1250</v>
      </c>
      <c r="AT39" s="3">
        <v>43281</v>
      </c>
      <c r="AU39" s="3">
        <v>43281</v>
      </c>
      <c r="AV39" s="2" t="s">
        <v>1272</v>
      </c>
    </row>
    <row r="40" spans="1:48" ht="25.5" x14ac:dyDescent="0.25">
      <c r="A40">
        <v>2018</v>
      </c>
      <c r="B40" s="3">
        <v>43191</v>
      </c>
      <c r="C40" s="3">
        <v>43281</v>
      </c>
      <c r="D40" t="s">
        <v>111</v>
      </c>
      <c r="E40" s="15" t="s">
        <v>285</v>
      </c>
      <c r="F40" s="15" t="s">
        <v>286</v>
      </c>
      <c r="G40" s="15"/>
      <c r="H40" s="15" t="s">
        <v>285</v>
      </c>
      <c r="I40" s="11" t="s">
        <v>1273</v>
      </c>
      <c r="J40" t="s">
        <v>113</v>
      </c>
      <c r="K40" s="2" t="s">
        <v>146</v>
      </c>
      <c r="L40" s="18" t="s">
        <v>115</v>
      </c>
      <c r="M40" s="15" t="s">
        <v>570</v>
      </c>
      <c r="N40" s="2" t="s">
        <v>146</v>
      </c>
      <c r="O40" t="s">
        <v>148</v>
      </c>
      <c r="P40" s="21" t="s">
        <v>732</v>
      </c>
      <c r="Q40" s="16" t="s">
        <v>155</v>
      </c>
      <c r="R40" s="15" t="s">
        <v>879</v>
      </c>
      <c r="S40">
        <v>1161</v>
      </c>
      <c r="U40" t="s">
        <v>178</v>
      </c>
      <c r="V40" t="s">
        <v>1054</v>
      </c>
      <c r="X40" s="15"/>
      <c r="Y40" s="16"/>
      <c r="Z40" s="15"/>
      <c r="AA40" s="9">
        <v>2</v>
      </c>
      <c r="AB40" t="s">
        <v>146</v>
      </c>
      <c r="AD40" t="s">
        <v>1161</v>
      </c>
      <c r="AE40" t="s">
        <v>1161</v>
      </c>
      <c r="AF40" t="s">
        <v>1161</v>
      </c>
      <c r="AH40" t="s">
        <v>1161</v>
      </c>
      <c r="AI40" t="s">
        <v>1161</v>
      </c>
      <c r="AJ40" t="s">
        <v>1161</v>
      </c>
      <c r="AK40" t="s">
        <v>1189</v>
      </c>
      <c r="AL40" s="22" t="str">
        <f>HYPERLINK("mailto:autoserviciosaztlan_rosarito@hotmail.com","autoserviciosaztlan_rosarito@hotmail.com")</f>
        <v>autoserviciosaztlan_rosarito@hotmail.com</v>
      </c>
      <c r="AM40" t="s">
        <v>1251</v>
      </c>
      <c r="AO40" s="16" t="s">
        <v>1189</v>
      </c>
      <c r="AP40" s="22" t="str">
        <f>HYPERLINK("mailto:autoserviciosaztlan_rosarito@hotmail.com","autoserviciosaztlan_rosarito@hotmail.com")</f>
        <v>autoserviciosaztlan_rosarito@hotmail.com</v>
      </c>
      <c r="AQ40" s="18" t="s">
        <v>1249</v>
      </c>
      <c r="AS40" t="s">
        <v>1250</v>
      </c>
      <c r="AT40" s="3">
        <v>43281</v>
      </c>
      <c r="AU40" s="3">
        <v>43281</v>
      </c>
      <c r="AV40" s="2" t="s">
        <v>1272</v>
      </c>
    </row>
    <row r="41" spans="1:48" ht="25.5" x14ac:dyDescent="0.25">
      <c r="A41">
        <v>2018</v>
      </c>
      <c r="B41" s="3">
        <v>43191</v>
      </c>
      <c r="C41" s="3">
        <v>43281</v>
      </c>
      <c r="D41" t="s">
        <v>111</v>
      </c>
      <c r="E41" s="15" t="s">
        <v>287</v>
      </c>
      <c r="F41" s="15" t="s">
        <v>288</v>
      </c>
      <c r="G41" s="15"/>
      <c r="H41" s="15" t="s">
        <v>287</v>
      </c>
      <c r="I41" s="11" t="s">
        <v>1273</v>
      </c>
      <c r="J41" t="s">
        <v>113</v>
      </c>
      <c r="K41" s="2" t="s">
        <v>146</v>
      </c>
      <c r="L41" s="18" t="s">
        <v>115</v>
      </c>
      <c r="M41" s="15" t="s">
        <v>571</v>
      </c>
      <c r="N41" s="2" t="s">
        <v>146</v>
      </c>
      <c r="O41" t="s">
        <v>148</v>
      </c>
      <c r="P41" s="21" t="s">
        <v>733</v>
      </c>
      <c r="Q41" s="16" t="s">
        <v>155</v>
      </c>
      <c r="R41" s="15" t="s">
        <v>880</v>
      </c>
      <c r="S41">
        <v>3764</v>
      </c>
      <c r="T41">
        <v>216</v>
      </c>
      <c r="U41" t="s">
        <v>178</v>
      </c>
      <c r="V41" t="s">
        <v>1055</v>
      </c>
      <c r="X41" s="15"/>
      <c r="Y41" s="16"/>
      <c r="Z41" s="15"/>
      <c r="AA41" s="9">
        <v>2</v>
      </c>
      <c r="AB41" t="s">
        <v>146</v>
      </c>
      <c r="AD41" t="s">
        <v>1161</v>
      </c>
      <c r="AE41" t="s">
        <v>1161</v>
      </c>
      <c r="AF41" t="s">
        <v>1161</v>
      </c>
      <c r="AH41" t="s">
        <v>1161</v>
      </c>
      <c r="AI41" t="s">
        <v>1161</v>
      </c>
      <c r="AJ41" t="s">
        <v>1161</v>
      </c>
      <c r="AK41" t="s">
        <v>1190</v>
      </c>
      <c r="AL41" s="22" t="str">
        <f>HYPERLINK("mailto:ernesto.rosariti@yahoo.com","ernesto.rosariti@yahoo.com")</f>
        <v>ernesto.rosariti@yahoo.com</v>
      </c>
      <c r="AM41" t="s">
        <v>1251</v>
      </c>
      <c r="AO41" s="16" t="s">
        <v>1190</v>
      </c>
      <c r="AP41" s="22" t="str">
        <f>HYPERLINK("mailto:ernesto.rosariti@yahoo.com","ernesto.rosariti@yahoo.com")</f>
        <v>ernesto.rosariti@yahoo.com</v>
      </c>
      <c r="AQ41" s="18" t="s">
        <v>1249</v>
      </c>
      <c r="AS41" t="s">
        <v>1250</v>
      </c>
      <c r="AT41" s="3">
        <v>43281</v>
      </c>
      <c r="AU41" s="3">
        <v>43281</v>
      </c>
      <c r="AV41" s="2" t="s">
        <v>1272</v>
      </c>
    </row>
    <row r="42" spans="1:48" ht="25.5" x14ac:dyDescent="0.25">
      <c r="A42">
        <v>2018</v>
      </c>
      <c r="B42" s="3">
        <v>43191</v>
      </c>
      <c r="C42" s="3">
        <v>43281</v>
      </c>
      <c r="D42" t="s">
        <v>111</v>
      </c>
      <c r="E42" s="15" t="s">
        <v>289</v>
      </c>
      <c r="F42" s="15" t="s">
        <v>290</v>
      </c>
      <c r="G42" s="15" t="s">
        <v>291</v>
      </c>
      <c r="H42" s="15" t="s">
        <v>289</v>
      </c>
      <c r="I42" s="11" t="s">
        <v>1273</v>
      </c>
      <c r="J42" t="s">
        <v>113</v>
      </c>
      <c r="K42" s="2" t="s">
        <v>146</v>
      </c>
      <c r="L42" s="18" t="s">
        <v>115</v>
      </c>
      <c r="M42" s="15" t="s">
        <v>572</v>
      </c>
      <c r="N42" s="2" t="s">
        <v>146</v>
      </c>
      <c r="O42" t="s">
        <v>148</v>
      </c>
      <c r="P42" s="21" t="s">
        <v>705</v>
      </c>
      <c r="Q42" s="16" t="s">
        <v>155</v>
      </c>
      <c r="R42" s="15" t="s">
        <v>881</v>
      </c>
      <c r="S42">
        <v>90</v>
      </c>
      <c r="U42" t="s">
        <v>178</v>
      </c>
      <c r="V42" t="s">
        <v>1056</v>
      </c>
      <c r="X42" s="15"/>
      <c r="Y42" s="16"/>
      <c r="Z42" s="15"/>
      <c r="AA42" s="9">
        <v>2</v>
      </c>
      <c r="AB42" t="s">
        <v>146</v>
      </c>
      <c r="AD42" t="s">
        <v>1161</v>
      </c>
      <c r="AE42" t="s">
        <v>1161</v>
      </c>
      <c r="AF42" t="s">
        <v>1161</v>
      </c>
      <c r="AH42" t="s">
        <v>1161</v>
      </c>
      <c r="AI42" t="s">
        <v>1161</v>
      </c>
      <c r="AJ42" t="s">
        <v>1161</v>
      </c>
      <c r="AK42" t="s">
        <v>1191</v>
      </c>
      <c r="AL42" s="15"/>
      <c r="AM42" t="s">
        <v>1251</v>
      </c>
      <c r="AO42" s="16" t="s">
        <v>1191</v>
      </c>
      <c r="AP42" s="15"/>
      <c r="AQ42" s="18" t="s">
        <v>1249</v>
      </c>
      <c r="AS42" t="s">
        <v>1250</v>
      </c>
      <c r="AT42" s="3">
        <v>43281</v>
      </c>
      <c r="AU42" s="3">
        <v>43281</v>
      </c>
      <c r="AV42" s="2" t="s">
        <v>1272</v>
      </c>
    </row>
    <row r="43" spans="1:48" ht="25.5" x14ac:dyDescent="0.25">
      <c r="A43">
        <v>2018</v>
      </c>
      <c r="B43" s="3">
        <v>43191</v>
      </c>
      <c r="C43" s="3">
        <v>43281</v>
      </c>
      <c r="D43" t="s">
        <v>111</v>
      </c>
      <c r="E43" s="15" t="s">
        <v>292</v>
      </c>
      <c r="F43" s="15" t="s">
        <v>293</v>
      </c>
      <c r="G43" s="15" t="s">
        <v>294</v>
      </c>
      <c r="H43" s="15" t="s">
        <v>292</v>
      </c>
      <c r="I43" s="11" t="s">
        <v>1273</v>
      </c>
      <c r="J43" t="s">
        <v>113</v>
      </c>
      <c r="K43" s="2" t="s">
        <v>146</v>
      </c>
      <c r="L43" s="18" t="s">
        <v>115</v>
      </c>
      <c r="M43" s="15" t="s">
        <v>573</v>
      </c>
      <c r="N43" s="2" t="s">
        <v>146</v>
      </c>
      <c r="O43" t="s">
        <v>148</v>
      </c>
      <c r="P43" s="21" t="s">
        <v>734</v>
      </c>
      <c r="Q43" s="16" t="s">
        <v>155</v>
      </c>
      <c r="R43" s="15" t="s">
        <v>882</v>
      </c>
      <c r="S43">
        <v>152</v>
      </c>
      <c r="T43">
        <v>3</v>
      </c>
      <c r="U43" t="s">
        <v>178</v>
      </c>
      <c r="V43" t="s">
        <v>1057</v>
      </c>
      <c r="X43" s="15"/>
      <c r="Y43" s="16"/>
      <c r="Z43" s="15"/>
      <c r="AA43" s="9">
        <v>2</v>
      </c>
      <c r="AB43" t="s">
        <v>146</v>
      </c>
      <c r="AD43" t="s">
        <v>1161</v>
      </c>
      <c r="AE43" t="s">
        <v>1161</v>
      </c>
      <c r="AF43" t="s">
        <v>1161</v>
      </c>
      <c r="AH43" t="s">
        <v>1161</v>
      </c>
      <c r="AI43" t="s">
        <v>1161</v>
      </c>
      <c r="AJ43" t="s">
        <v>1161</v>
      </c>
      <c r="AK43" t="s">
        <v>1192</v>
      </c>
      <c r="AL43" s="22" t="str">
        <f>HYPERLINK("mailto:syste_tij@yahoo.com","syste_tij@yahoo.com")</f>
        <v>syste_tij@yahoo.com</v>
      </c>
      <c r="AM43" t="s">
        <v>1251</v>
      </c>
      <c r="AO43" s="16" t="s">
        <v>1192</v>
      </c>
      <c r="AP43" s="22" t="str">
        <f>HYPERLINK("mailto:syste_tij@yahoo.com","syste_tij@yahoo.com")</f>
        <v>syste_tij@yahoo.com</v>
      </c>
      <c r="AQ43" s="18" t="s">
        <v>1249</v>
      </c>
      <c r="AS43" t="s">
        <v>1250</v>
      </c>
      <c r="AT43" s="3">
        <v>43281</v>
      </c>
      <c r="AU43" s="3">
        <v>43281</v>
      </c>
      <c r="AV43" s="2" t="s">
        <v>1272</v>
      </c>
    </row>
    <row r="44" spans="1:48" ht="25.5" x14ac:dyDescent="0.25">
      <c r="A44">
        <v>2018</v>
      </c>
      <c r="B44" s="3">
        <v>43191</v>
      </c>
      <c r="C44" s="3">
        <v>43281</v>
      </c>
      <c r="D44" t="s">
        <v>111</v>
      </c>
      <c r="E44" s="15" t="s">
        <v>295</v>
      </c>
      <c r="F44" s="15" t="s">
        <v>280</v>
      </c>
      <c r="G44" s="15" t="s">
        <v>296</v>
      </c>
      <c r="H44" s="15" t="s">
        <v>295</v>
      </c>
      <c r="I44" s="11" t="s">
        <v>1273</v>
      </c>
      <c r="J44" t="s">
        <v>113</v>
      </c>
      <c r="K44" s="2" t="s">
        <v>146</v>
      </c>
      <c r="L44" s="18" t="s">
        <v>115</v>
      </c>
      <c r="M44" s="15" t="s">
        <v>574</v>
      </c>
      <c r="N44" s="2" t="s">
        <v>146</v>
      </c>
      <c r="O44" t="s">
        <v>148</v>
      </c>
      <c r="P44" s="21" t="s">
        <v>735</v>
      </c>
      <c r="Q44" s="16" t="s">
        <v>155</v>
      </c>
      <c r="R44" s="15" t="s">
        <v>883</v>
      </c>
      <c r="S44">
        <v>123</v>
      </c>
      <c r="T44">
        <v>105</v>
      </c>
      <c r="U44" t="s">
        <v>178</v>
      </c>
      <c r="V44" t="s">
        <v>883</v>
      </c>
      <c r="X44" s="15"/>
      <c r="Y44" s="16"/>
      <c r="Z44" s="15"/>
      <c r="AA44" s="9">
        <v>2</v>
      </c>
      <c r="AB44" t="s">
        <v>146</v>
      </c>
      <c r="AD44" t="s">
        <v>1161</v>
      </c>
      <c r="AE44" t="s">
        <v>1161</v>
      </c>
      <c r="AF44" t="s">
        <v>1161</v>
      </c>
      <c r="AH44" t="s">
        <v>1161</v>
      </c>
      <c r="AI44" t="s">
        <v>1161</v>
      </c>
      <c r="AJ44" t="s">
        <v>1161</v>
      </c>
      <c r="AK44" t="s">
        <v>1193</v>
      </c>
      <c r="AL44" s="22" t="str">
        <f>HYPERLINK("mailto:sonidonuevaimagen@hotmail.com","sonidonuevaimagen@hotmail.com")</f>
        <v>sonidonuevaimagen@hotmail.com</v>
      </c>
      <c r="AM44" t="s">
        <v>1251</v>
      </c>
      <c r="AO44" s="16" t="s">
        <v>1193</v>
      </c>
      <c r="AP44" s="22" t="str">
        <f>HYPERLINK("mailto:sonidonuevaimagen@hotmail.com","sonidonuevaimagen@hotmail.com")</f>
        <v>sonidonuevaimagen@hotmail.com</v>
      </c>
      <c r="AQ44" s="18" t="s">
        <v>1249</v>
      </c>
      <c r="AS44" t="s">
        <v>1250</v>
      </c>
      <c r="AT44" s="3">
        <v>43281</v>
      </c>
      <c r="AU44" s="3">
        <v>43281</v>
      </c>
      <c r="AV44" s="2" t="s">
        <v>1272</v>
      </c>
    </row>
    <row r="45" spans="1:48" ht="25.5" x14ac:dyDescent="0.25">
      <c r="A45">
        <v>2018</v>
      </c>
      <c r="B45" s="3">
        <v>43191</v>
      </c>
      <c r="C45" s="3">
        <v>43281</v>
      </c>
      <c r="D45" t="s">
        <v>111</v>
      </c>
      <c r="E45" s="15" t="s">
        <v>297</v>
      </c>
      <c r="F45" s="15" t="s">
        <v>298</v>
      </c>
      <c r="G45" s="15"/>
      <c r="H45" s="15" t="s">
        <v>297</v>
      </c>
      <c r="I45" s="11" t="s">
        <v>1273</v>
      </c>
      <c r="J45" t="s">
        <v>113</v>
      </c>
      <c r="K45" s="2" t="s">
        <v>146</v>
      </c>
      <c r="L45" s="18" t="s">
        <v>115</v>
      </c>
      <c r="M45" s="15" t="s">
        <v>575</v>
      </c>
      <c r="N45" s="2" t="s">
        <v>146</v>
      </c>
      <c r="O45" t="s">
        <v>148</v>
      </c>
      <c r="P45" s="21" t="s">
        <v>736</v>
      </c>
      <c r="Q45" s="16" t="s">
        <v>155</v>
      </c>
      <c r="R45" s="15" t="s">
        <v>884</v>
      </c>
      <c r="S45">
        <v>928</v>
      </c>
      <c r="U45" t="s">
        <v>178</v>
      </c>
      <c r="V45" t="s">
        <v>1058</v>
      </c>
      <c r="X45" s="15"/>
      <c r="Y45" s="16"/>
      <c r="Z45" s="15"/>
      <c r="AA45" s="9">
        <v>2</v>
      </c>
      <c r="AB45" t="s">
        <v>146</v>
      </c>
      <c r="AD45" t="s">
        <v>1161</v>
      </c>
      <c r="AE45" t="s">
        <v>1161</v>
      </c>
      <c r="AF45" t="s">
        <v>1161</v>
      </c>
      <c r="AH45" t="s">
        <v>1161</v>
      </c>
      <c r="AI45" t="s">
        <v>1161</v>
      </c>
      <c r="AJ45" t="s">
        <v>1161</v>
      </c>
      <c r="AK45" t="s">
        <v>1194</v>
      </c>
      <c r="AL45" s="22" t="str">
        <f>HYPERLINK("mailto:ferreteria9999@hotmail.com","ferreteria9999@hotmail.com")</f>
        <v>ferreteria9999@hotmail.com</v>
      </c>
      <c r="AM45" t="s">
        <v>1251</v>
      </c>
      <c r="AO45" s="16" t="s">
        <v>1194</v>
      </c>
      <c r="AP45" s="22" t="str">
        <f>HYPERLINK("mailto:ferreteria9999@hotmail.com","ferreteria9999@hotmail.com")</f>
        <v>ferreteria9999@hotmail.com</v>
      </c>
      <c r="AQ45" s="18" t="s">
        <v>1249</v>
      </c>
      <c r="AS45" t="s">
        <v>1250</v>
      </c>
      <c r="AT45" s="3">
        <v>43281</v>
      </c>
      <c r="AU45" s="3">
        <v>43281</v>
      </c>
      <c r="AV45" s="2" t="s">
        <v>1272</v>
      </c>
    </row>
    <row r="46" spans="1:48" ht="25.5" x14ac:dyDescent="0.25">
      <c r="A46">
        <v>2018</v>
      </c>
      <c r="B46" s="3">
        <v>43191</v>
      </c>
      <c r="C46" s="3">
        <v>43281</v>
      </c>
      <c r="D46" t="s">
        <v>111</v>
      </c>
      <c r="E46" s="15" t="s">
        <v>299</v>
      </c>
      <c r="F46" s="15" t="s">
        <v>300</v>
      </c>
      <c r="G46" s="15"/>
      <c r="H46" s="15" t="s">
        <v>299</v>
      </c>
      <c r="I46" s="11" t="s">
        <v>1273</v>
      </c>
      <c r="J46" t="s">
        <v>113</v>
      </c>
      <c r="K46" s="2" t="s">
        <v>146</v>
      </c>
      <c r="L46" s="18" t="s">
        <v>115</v>
      </c>
      <c r="M46" s="15" t="s">
        <v>576</v>
      </c>
      <c r="N46" s="2" t="s">
        <v>146</v>
      </c>
      <c r="O46" t="s">
        <v>148</v>
      </c>
      <c r="P46" s="21" t="s">
        <v>737</v>
      </c>
      <c r="Q46" s="16" t="s">
        <v>155</v>
      </c>
      <c r="R46" s="15" t="s">
        <v>885</v>
      </c>
      <c r="S46">
        <v>10310</v>
      </c>
      <c r="T46" t="s">
        <v>1017</v>
      </c>
      <c r="U46" t="s">
        <v>178</v>
      </c>
      <c r="V46" t="s">
        <v>885</v>
      </c>
      <c r="X46" s="15"/>
      <c r="Y46" s="16"/>
      <c r="Z46" s="15"/>
      <c r="AA46" s="9">
        <v>2</v>
      </c>
      <c r="AB46" t="s">
        <v>146</v>
      </c>
      <c r="AD46" t="s">
        <v>1161</v>
      </c>
      <c r="AE46" t="s">
        <v>1161</v>
      </c>
      <c r="AF46" t="s">
        <v>1161</v>
      </c>
      <c r="AH46" t="s">
        <v>1161</v>
      </c>
      <c r="AI46" t="s">
        <v>1161</v>
      </c>
      <c r="AJ46" t="s">
        <v>1161</v>
      </c>
      <c r="AK46" t="s">
        <v>1195</v>
      </c>
      <c r="AL46" s="22" t="str">
        <f>HYPERLINK("mailto:maximinomiramontes@hotmail.com","maximinomiramontes@hotmail.com")</f>
        <v>maximinomiramontes@hotmail.com</v>
      </c>
      <c r="AM46" t="s">
        <v>1251</v>
      </c>
      <c r="AO46" s="16" t="s">
        <v>1195</v>
      </c>
      <c r="AP46" s="22" t="str">
        <f>HYPERLINK("mailto:maximinomiramontes@hotmail.com","maximinomiramontes@hotmail.com")</f>
        <v>maximinomiramontes@hotmail.com</v>
      </c>
      <c r="AQ46" s="18" t="s">
        <v>1249</v>
      </c>
      <c r="AS46" t="s">
        <v>1250</v>
      </c>
      <c r="AT46" s="3">
        <v>43281</v>
      </c>
      <c r="AU46" s="3">
        <v>43281</v>
      </c>
      <c r="AV46" s="2" t="s">
        <v>1272</v>
      </c>
    </row>
    <row r="47" spans="1:48" ht="25.5" x14ac:dyDescent="0.25">
      <c r="A47">
        <v>2018</v>
      </c>
      <c r="B47" s="3">
        <v>43191</v>
      </c>
      <c r="C47" s="3">
        <v>43281</v>
      </c>
      <c r="D47" t="s">
        <v>111</v>
      </c>
      <c r="E47" s="15" t="s">
        <v>301</v>
      </c>
      <c r="F47" s="15" t="s">
        <v>302</v>
      </c>
      <c r="G47" s="15" t="s">
        <v>303</v>
      </c>
      <c r="H47" s="15" t="s">
        <v>301</v>
      </c>
      <c r="I47" s="11" t="s">
        <v>1273</v>
      </c>
      <c r="J47" t="s">
        <v>113</v>
      </c>
      <c r="K47" s="2" t="s">
        <v>146</v>
      </c>
      <c r="L47" s="18" t="s">
        <v>115</v>
      </c>
      <c r="M47" s="15" t="s">
        <v>577</v>
      </c>
      <c r="N47" s="2" t="s">
        <v>146</v>
      </c>
      <c r="O47" t="s">
        <v>148</v>
      </c>
      <c r="P47" s="21" t="s">
        <v>726</v>
      </c>
      <c r="Q47" s="16" t="s">
        <v>155</v>
      </c>
      <c r="R47" s="15" t="s">
        <v>886</v>
      </c>
      <c r="S47">
        <v>508</v>
      </c>
      <c r="U47" t="s">
        <v>178</v>
      </c>
      <c r="V47" t="s">
        <v>1059</v>
      </c>
      <c r="W47" s="10" t="s">
        <v>1267</v>
      </c>
      <c r="X47" s="15" t="s">
        <v>1254</v>
      </c>
      <c r="Y47" s="16"/>
      <c r="Z47" s="15" t="s">
        <v>1254</v>
      </c>
      <c r="AA47" s="9">
        <v>2</v>
      </c>
      <c r="AB47" t="s">
        <v>146</v>
      </c>
      <c r="AD47" t="s">
        <v>1161</v>
      </c>
      <c r="AE47" t="s">
        <v>1161</v>
      </c>
      <c r="AF47" t="s">
        <v>1161</v>
      </c>
      <c r="AH47" t="s">
        <v>1161</v>
      </c>
      <c r="AI47" t="s">
        <v>1161</v>
      </c>
      <c r="AJ47" t="s">
        <v>1161</v>
      </c>
      <c r="AK47" t="s">
        <v>1196</v>
      </c>
      <c r="AL47" s="22" t="str">
        <f>HYPERLINK("mailto:tomasatworkk@hotmail.com","tomasatworkk@hotmail.com")</f>
        <v>tomasatworkk@hotmail.com</v>
      </c>
      <c r="AM47" t="s">
        <v>1251</v>
      </c>
      <c r="AO47" s="16" t="s">
        <v>1196</v>
      </c>
      <c r="AP47" s="22" t="str">
        <f>HYPERLINK("mailto:tomasatworkk@hotmail.com","tomasatworkk@hotmail.com")</f>
        <v>tomasatworkk@hotmail.com</v>
      </c>
      <c r="AQ47" s="18" t="s">
        <v>1249</v>
      </c>
      <c r="AS47" t="s">
        <v>1250</v>
      </c>
      <c r="AT47" s="3">
        <v>43281</v>
      </c>
      <c r="AU47" s="3">
        <v>43281</v>
      </c>
      <c r="AV47" s="2" t="s">
        <v>1272</v>
      </c>
    </row>
    <row r="48" spans="1:48" ht="25.5" x14ac:dyDescent="0.25">
      <c r="A48">
        <v>2018</v>
      </c>
      <c r="B48" s="3">
        <v>43191</v>
      </c>
      <c r="C48" s="3">
        <v>43281</v>
      </c>
      <c r="D48" t="s">
        <v>111</v>
      </c>
      <c r="E48" s="15" t="s">
        <v>304</v>
      </c>
      <c r="F48" s="15"/>
      <c r="G48" s="15"/>
      <c r="H48" s="15" t="s">
        <v>304</v>
      </c>
      <c r="I48" s="11" t="s">
        <v>1273</v>
      </c>
      <c r="J48" t="s">
        <v>113</v>
      </c>
      <c r="K48" s="2" t="s">
        <v>146</v>
      </c>
      <c r="L48" s="18" t="s">
        <v>115</v>
      </c>
      <c r="M48" s="15" t="s">
        <v>578</v>
      </c>
      <c r="N48" s="2" t="s">
        <v>146</v>
      </c>
      <c r="O48" t="s">
        <v>148</v>
      </c>
      <c r="P48" s="21" t="s">
        <v>738</v>
      </c>
      <c r="Q48" s="16" t="s">
        <v>155</v>
      </c>
      <c r="R48" s="15" t="s">
        <v>887</v>
      </c>
      <c r="S48">
        <v>2579</v>
      </c>
      <c r="U48" t="s">
        <v>178</v>
      </c>
      <c r="V48" t="s">
        <v>1060</v>
      </c>
      <c r="X48" s="15"/>
      <c r="Y48" s="16"/>
      <c r="Z48" s="15"/>
      <c r="AA48" s="9">
        <v>2</v>
      </c>
      <c r="AB48" t="s">
        <v>146</v>
      </c>
      <c r="AD48" t="s">
        <v>1161</v>
      </c>
      <c r="AE48" t="s">
        <v>1161</v>
      </c>
      <c r="AF48" t="s">
        <v>1161</v>
      </c>
      <c r="AH48" t="s">
        <v>1161</v>
      </c>
      <c r="AI48" t="s">
        <v>1161</v>
      </c>
      <c r="AJ48" t="s">
        <v>1161</v>
      </c>
      <c r="AK48" t="s">
        <v>1197</v>
      </c>
      <c r="AL48" s="22" t="str">
        <f>HYPERLINK("mailto:lauroortiza@hotmail.com","lauroortiza@hotmail.com")</f>
        <v>lauroortiza@hotmail.com</v>
      </c>
      <c r="AM48" t="s">
        <v>1251</v>
      </c>
      <c r="AO48" s="16" t="s">
        <v>1197</v>
      </c>
      <c r="AP48" s="22" t="str">
        <f>HYPERLINK("mailto:lauroortiza@hotmail.com","lauroortiza@hotmail.com")</f>
        <v>lauroortiza@hotmail.com</v>
      </c>
      <c r="AQ48" s="18" t="s">
        <v>1249</v>
      </c>
      <c r="AS48" t="s">
        <v>1250</v>
      </c>
      <c r="AT48" s="3">
        <v>43281</v>
      </c>
      <c r="AU48" s="3">
        <v>43281</v>
      </c>
      <c r="AV48" s="2" t="s">
        <v>1272</v>
      </c>
    </row>
    <row r="49" spans="1:48" ht="25.5" x14ac:dyDescent="0.25">
      <c r="A49">
        <v>2018</v>
      </c>
      <c r="B49" s="3">
        <v>43191</v>
      </c>
      <c r="C49" s="3">
        <v>43281</v>
      </c>
      <c r="D49" t="s">
        <v>111</v>
      </c>
      <c r="E49" s="15" t="s">
        <v>305</v>
      </c>
      <c r="F49" s="15" t="s">
        <v>306</v>
      </c>
      <c r="G49" s="15" t="s">
        <v>307</v>
      </c>
      <c r="H49" s="15" t="s">
        <v>305</v>
      </c>
      <c r="I49" s="11" t="s">
        <v>1273</v>
      </c>
      <c r="J49" t="s">
        <v>113</v>
      </c>
      <c r="K49" s="2" t="s">
        <v>146</v>
      </c>
      <c r="L49" s="18" t="s">
        <v>115</v>
      </c>
      <c r="M49" s="15" t="s">
        <v>579</v>
      </c>
      <c r="N49" s="2" t="s">
        <v>146</v>
      </c>
      <c r="O49" t="s">
        <v>148</v>
      </c>
      <c r="P49" s="21" t="s">
        <v>739</v>
      </c>
      <c r="Q49" s="16" t="s">
        <v>155</v>
      </c>
      <c r="R49" s="15" t="s">
        <v>888</v>
      </c>
      <c r="U49" t="s">
        <v>178</v>
      </c>
      <c r="V49" t="s">
        <v>1061</v>
      </c>
      <c r="W49" s="10" t="s">
        <v>1269</v>
      </c>
      <c r="X49" s="15" t="s">
        <v>1255</v>
      </c>
      <c r="Y49" s="17" t="s">
        <v>1269</v>
      </c>
      <c r="Z49" s="15" t="s">
        <v>1255</v>
      </c>
      <c r="AA49" s="9">
        <v>2</v>
      </c>
      <c r="AB49" t="s">
        <v>146</v>
      </c>
      <c r="AD49" t="s">
        <v>1161</v>
      </c>
      <c r="AE49" t="s">
        <v>1161</v>
      </c>
      <c r="AF49" t="s">
        <v>1161</v>
      </c>
      <c r="AH49" t="s">
        <v>1161</v>
      </c>
      <c r="AI49" t="s">
        <v>1161</v>
      </c>
      <c r="AJ49" t="s">
        <v>1161</v>
      </c>
      <c r="AK49" t="s">
        <v>1198</v>
      </c>
      <c r="AL49" s="15"/>
      <c r="AM49" t="s">
        <v>1251</v>
      </c>
      <c r="AO49" s="16" t="s">
        <v>1198</v>
      </c>
      <c r="AP49" s="15"/>
      <c r="AQ49" s="18" t="s">
        <v>1249</v>
      </c>
      <c r="AS49" t="s">
        <v>1250</v>
      </c>
      <c r="AT49" s="3">
        <v>43281</v>
      </c>
      <c r="AU49" s="3">
        <v>43281</v>
      </c>
      <c r="AV49" s="2" t="s">
        <v>1272</v>
      </c>
    </row>
    <row r="50" spans="1:48" ht="25.5" x14ac:dyDescent="0.25">
      <c r="A50">
        <v>2018</v>
      </c>
      <c r="B50" s="3">
        <v>43191</v>
      </c>
      <c r="C50" s="3">
        <v>43281</v>
      </c>
      <c r="D50" t="s">
        <v>111</v>
      </c>
      <c r="E50" s="15" t="s">
        <v>308</v>
      </c>
      <c r="F50" s="15" t="s">
        <v>309</v>
      </c>
      <c r="G50" s="15" t="s">
        <v>227</v>
      </c>
      <c r="H50" s="15" t="s">
        <v>308</v>
      </c>
      <c r="I50" s="11" t="s">
        <v>1273</v>
      </c>
      <c r="J50" t="s">
        <v>113</v>
      </c>
      <c r="K50" s="2" t="s">
        <v>146</v>
      </c>
      <c r="L50" s="18" t="s">
        <v>115</v>
      </c>
      <c r="M50" s="15" t="s">
        <v>580</v>
      </c>
      <c r="N50" s="2" t="s">
        <v>146</v>
      </c>
      <c r="O50" t="s">
        <v>148</v>
      </c>
      <c r="P50" s="21" t="s">
        <v>740</v>
      </c>
      <c r="Q50" s="16" t="s">
        <v>155</v>
      </c>
      <c r="R50" s="15" t="s">
        <v>889</v>
      </c>
      <c r="S50">
        <v>5880</v>
      </c>
      <c r="U50" t="s">
        <v>178</v>
      </c>
      <c r="V50" t="s">
        <v>1062</v>
      </c>
      <c r="X50" s="15"/>
      <c r="Y50" s="16"/>
      <c r="Z50" s="15"/>
      <c r="AA50" s="9">
        <v>2</v>
      </c>
      <c r="AB50" t="s">
        <v>146</v>
      </c>
      <c r="AD50" t="s">
        <v>1161</v>
      </c>
      <c r="AE50" t="s">
        <v>1161</v>
      </c>
      <c r="AF50" t="s">
        <v>1161</v>
      </c>
      <c r="AH50" t="s">
        <v>1161</v>
      </c>
      <c r="AI50" t="s">
        <v>1161</v>
      </c>
      <c r="AJ50" t="s">
        <v>1161</v>
      </c>
      <c r="AK50" t="s">
        <v>1189</v>
      </c>
      <c r="AL50" s="22" t="str">
        <f>HYPERLINK("mailto:hugoacostag78@gmail.com","hugoacostag78@gmail.com ")</f>
        <v xml:space="preserve">hugoacostag78@gmail.com </v>
      </c>
      <c r="AM50" t="s">
        <v>1251</v>
      </c>
      <c r="AO50" s="16" t="s">
        <v>1189</v>
      </c>
      <c r="AP50" s="22" t="str">
        <f>HYPERLINK("mailto:hugoacostag78@gmail.com","hugoacostag78@gmail.com ")</f>
        <v xml:space="preserve">hugoacostag78@gmail.com </v>
      </c>
      <c r="AQ50" s="18" t="s">
        <v>1249</v>
      </c>
      <c r="AS50" t="s">
        <v>1250</v>
      </c>
      <c r="AT50" s="3">
        <v>43281</v>
      </c>
      <c r="AU50" s="3">
        <v>43281</v>
      </c>
      <c r="AV50" s="2" t="s">
        <v>1272</v>
      </c>
    </row>
    <row r="51" spans="1:48" ht="25.5" x14ac:dyDescent="0.25">
      <c r="A51">
        <v>2018</v>
      </c>
      <c r="B51" s="3">
        <v>43191</v>
      </c>
      <c r="C51" s="3">
        <v>43281</v>
      </c>
      <c r="D51" t="s">
        <v>111</v>
      </c>
      <c r="E51" s="15" t="s">
        <v>310</v>
      </c>
      <c r="F51" s="15" t="s">
        <v>311</v>
      </c>
      <c r="G51" s="15"/>
      <c r="H51" s="15" t="s">
        <v>310</v>
      </c>
      <c r="I51" s="11" t="s">
        <v>1273</v>
      </c>
      <c r="J51" t="s">
        <v>113</v>
      </c>
      <c r="K51" s="2" t="s">
        <v>146</v>
      </c>
      <c r="L51" s="18" t="s">
        <v>115</v>
      </c>
      <c r="M51" s="15" t="s">
        <v>581</v>
      </c>
      <c r="N51" s="2" t="s">
        <v>146</v>
      </c>
      <c r="O51" t="s">
        <v>148</v>
      </c>
      <c r="P51" s="21" t="s">
        <v>741</v>
      </c>
      <c r="Q51" s="16" t="s">
        <v>155</v>
      </c>
      <c r="R51" s="15" t="s">
        <v>890</v>
      </c>
      <c r="S51">
        <v>1506</v>
      </c>
      <c r="T51" t="s">
        <v>1018</v>
      </c>
      <c r="U51" t="s">
        <v>178</v>
      </c>
      <c r="V51" t="s">
        <v>890</v>
      </c>
      <c r="X51" s="15"/>
      <c r="Y51" s="16"/>
      <c r="Z51" s="15"/>
      <c r="AA51" s="9">
        <v>2</v>
      </c>
      <c r="AB51" t="s">
        <v>146</v>
      </c>
      <c r="AD51" t="s">
        <v>1161</v>
      </c>
      <c r="AE51" t="s">
        <v>1161</v>
      </c>
      <c r="AF51" t="s">
        <v>1161</v>
      </c>
      <c r="AH51" t="s">
        <v>1161</v>
      </c>
      <c r="AI51" t="s">
        <v>1161</v>
      </c>
      <c r="AJ51" t="s">
        <v>1161</v>
      </c>
      <c r="AK51" t="s">
        <v>1199</v>
      </c>
      <c r="AL51" s="22" t="str">
        <f>HYPERLINK("mailto:ggarcias.miee@hotmail.com","ggarcias.miee@hotmail.com")</f>
        <v>ggarcias.miee@hotmail.com</v>
      </c>
      <c r="AM51" t="s">
        <v>1251</v>
      </c>
      <c r="AO51" s="16" t="s">
        <v>1199</v>
      </c>
      <c r="AP51" s="22" t="str">
        <f>HYPERLINK("mailto:ggarcias.miee@hotmail.com","ggarcias.miee@hotmail.com")</f>
        <v>ggarcias.miee@hotmail.com</v>
      </c>
      <c r="AQ51" s="18" t="s">
        <v>1249</v>
      </c>
      <c r="AS51" t="s">
        <v>1250</v>
      </c>
      <c r="AT51" s="3">
        <v>43281</v>
      </c>
      <c r="AU51" s="3">
        <v>43281</v>
      </c>
      <c r="AV51" s="2" t="s">
        <v>1272</v>
      </c>
    </row>
    <row r="52" spans="1:48" ht="25.5" x14ac:dyDescent="0.25">
      <c r="A52">
        <v>2018</v>
      </c>
      <c r="B52" s="3">
        <v>43191</v>
      </c>
      <c r="C52" s="3">
        <v>43281</v>
      </c>
      <c r="D52" t="s">
        <v>111</v>
      </c>
      <c r="E52" s="15" t="s">
        <v>312</v>
      </c>
      <c r="F52" s="15"/>
      <c r="G52" s="15"/>
      <c r="H52" s="15" t="s">
        <v>312</v>
      </c>
      <c r="I52" s="11" t="s">
        <v>1273</v>
      </c>
      <c r="J52" t="s">
        <v>113</v>
      </c>
      <c r="K52" s="2" t="s">
        <v>146</v>
      </c>
      <c r="L52" s="18" t="s">
        <v>115</v>
      </c>
      <c r="M52" s="15" t="s">
        <v>582</v>
      </c>
      <c r="N52" s="2" t="s">
        <v>146</v>
      </c>
      <c r="O52" t="s">
        <v>148</v>
      </c>
      <c r="P52" s="21" t="s">
        <v>742</v>
      </c>
      <c r="Q52" s="16" t="s">
        <v>155</v>
      </c>
      <c r="R52" s="15" t="s">
        <v>891</v>
      </c>
      <c r="S52">
        <v>434</v>
      </c>
      <c r="T52">
        <v>2</v>
      </c>
      <c r="U52" t="s">
        <v>178</v>
      </c>
      <c r="V52" t="s">
        <v>891</v>
      </c>
      <c r="X52" s="15"/>
      <c r="Y52" s="16"/>
      <c r="Z52" s="15"/>
      <c r="AA52" s="9">
        <v>2</v>
      </c>
      <c r="AB52" t="s">
        <v>146</v>
      </c>
      <c r="AD52" t="s">
        <v>1161</v>
      </c>
      <c r="AE52" t="s">
        <v>1161</v>
      </c>
      <c r="AF52" t="s">
        <v>1161</v>
      </c>
      <c r="AH52" t="s">
        <v>1161</v>
      </c>
      <c r="AI52" t="s">
        <v>1161</v>
      </c>
      <c r="AJ52" t="s">
        <v>1161</v>
      </c>
      <c r="AK52" t="s">
        <v>1200</v>
      </c>
      <c r="AL52" s="22" t="str">
        <f>HYPERLINK("mailto:estolano.nydia@gmail.com","estolano.nydia@gmail.com")</f>
        <v>estolano.nydia@gmail.com</v>
      </c>
      <c r="AM52" t="s">
        <v>1251</v>
      </c>
      <c r="AO52" s="16" t="s">
        <v>1200</v>
      </c>
      <c r="AP52" s="22" t="str">
        <f>HYPERLINK("mailto:estolano.nydia@gmail.com","estolano.nydia@gmail.com")</f>
        <v>estolano.nydia@gmail.com</v>
      </c>
      <c r="AQ52" s="18" t="s">
        <v>1249</v>
      </c>
      <c r="AS52" t="s">
        <v>1250</v>
      </c>
      <c r="AT52" s="3">
        <v>43281</v>
      </c>
      <c r="AU52" s="3">
        <v>43281</v>
      </c>
      <c r="AV52" s="2" t="s">
        <v>1272</v>
      </c>
    </row>
    <row r="53" spans="1:48" ht="25.5" x14ac:dyDescent="0.25">
      <c r="A53">
        <v>2018</v>
      </c>
      <c r="B53" s="3">
        <v>43191</v>
      </c>
      <c r="C53" s="3">
        <v>43281</v>
      </c>
      <c r="D53" t="s">
        <v>111</v>
      </c>
      <c r="E53" s="15" t="s">
        <v>313</v>
      </c>
      <c r="F53" s="15" t="s">
        <v>314</v>
      </c>
      <c r="G53" s="15" t="s">
        <v>315</v>
      </c>
      <c r="H53" s="15" t="s">
        <v>313</v>
      </c>
      <c r="I53" s="11" t="s">
        <v>1273</v>
      </c>
      <c r="J53" t="s">
        <v>113</v>
      </c>
      <c r="K53" s="2" t="s">
        <v>146</v>
      </c>
      <c r="L53" s="18" t="s">
        <v>115</v>
      </c>
      <c r="M53" s="15" t="s">
        <v>583</v>
      </c>
      <c r="N53" s="2" t="s">
        <v>146</v>
      </c>
      <c r="O53" t="s">
        <v>148</v>
      </c>
      <c r="P53" s="21" t="s">
        <v>743</v>
      </c>
      <c r="Q53" s="16" t="s">
        <v>155</v>
      </c>
      <c r="R53" s="15" t="s">
        <v>892</v>
      </c>
      <c r="S53">
        <v>1071</v>
      </c>
      <c r="T53">
        <v>4</v>
      </c>
      <c r="U53" t="s">
        <v>178</v>
      </c>
      <c r="V53" t="s">
        <v>1063</v>
      </c>
      <c r="X53" s="15"/>
      <c r="Y53" s="16"/>
      <c r="Z53" s="15"/>
      <c r="AA53" s="9">
        <v>2</v>
      </c>
      <c r="AB53" t="s">
        <v>146</v>
      </c>
      <c r="AD53" t="s">
        <v>1161</v>
      </c>
      <c r="AE53" t="s">
        <v>1161</v>
      </c>
      <c r="AF53" t="s">
        <v>1161</v>
      </c>
      <c r="AH53" t="s">
        <v>1161</v>
      </c>
      <c r="AI53" t="s">
        <v>1161</v>
      </c>
      <c r="AJ53" t="s">
        <v>1161</v>
      </c>
      <c r="AK53" t="s">
        <v>1201</v>
      </c>
      <c r="AL53" s="22" t="str">
        <f>HYPERLINK("mailto:telemedioscalifornia@gmail.com","telemedioscalifornia@gmail.com")</f>
        <v>telemedioscalifornia@gmail.com</v>
      </c>
      <c r="AM53" t="s">
        <v>1251</v>
      </c>
      <c r="AO53" s="16" t="s">
        <v>1201</v>
      </c>
      <c r="AP53" s="22" t="str">
        <f>HYPERLINK("mailto:telemedioscalifornia@gmail.com","telemedioscalifornia@gmail.com")</f>
        <v>telemedioscalifornia@gmail.com</v>
      </c>
      <c r="AQ53" s="18" t="s">
        <v>1249</v>
      </c>
      <c r="AS53" t="s">
        <v>1250</v>
      </c>
      <c r="AT53" s="3">
        <v>43281</v>
      </c>
      <c r="AU53" s="3">
        <v>43281</v>
      </c>
      <c r="AV53" s="2" t="s">
        <v>1272</v>
      </c>
    </row>
    <row r="54" spans="1:48" ht="25.5" x14ac:dyDescent="0.25">
      <c r="A54">
        <v>2018</v>
      </c>
      <c r="B54" s="3">
        <v>43191</v>
      </c>
      <c r="C54" s="3">
        <v>43281</v>
      </c>
      <c r="D54" t="s">
        <v>111</v>
      </c>
      <c r="E54" s="15" t="s">
        <v>316</v>
      </c>
      <c r="F54" s="15" t="s">
        <v>214</v>
      </c>
      <c r="G54" s="15" t="s">
        <v>293</v>
      </c>
      <c r="H54" s="15" t="s">
        <v>316</v>
      </c>
      <c r="I54" s="11" t="s">
        <v>1273</v>
      </c>
      <c r="J54" t="s">
        <v>113</v>
      </c>
      <c r="K54" s="2" t="s">
        <v>146</v>
      </c>
      <c r="L54" s="18" t="s">
        <v>115</v>
      </c>
      <c r="M54" s="15" t="s">
        <v>584</v>
      </c>
      <c r="N54" s="2" t="s">
        <v>146</v>
      </c>
      <c r="O54" t="s">
        <v>148</v>
      </c>
      <c r="P54" s="21" t="s">
        <v>744</v>
      </c>
      <c r="Q54" s="16" t="s">
        <v>155</v>
      </c>
      <c r="R54" s="15" t="s">
        <v>893</v>
      </c>
      <c r="S54">
        <v>2138</v>
      </c>
      <c r="U54" t="s">
        <v>178</v>
      </c>
      <c r="V54" t="s">
        <v>893</v>
      </c>
      <c r="X54" s="15"/>
      <c r="Y54" s="16"/>
      <c r="Z54" s="15"/>
      <c r="AA54" s="9">
        <v>2</v>
      </c>
      <c r="AB54" t="s">
        <v>146</v>
      </c>
      <c r="AD54" t="s">
        <v>1161</v>
      </c>
      <c r="AE54" t="s">
        <v>1161</v>
      </c>
      <c r="AF54" t="s">
        <v>1161</v>
      </c>
      <c r="AH54" t="s">
        <v>1161</v>
      </c>
      <c r="AI54" t="s">
        <v>1161</v>
      </c>
      <c r="AJ54" t="s">
        <v>1161</v>
      </c>
      <c r="AK54" t="s">
        <v>1202</v>
      </c>
      <c r="AL54" s="22" t="str">
        <f>HYPERLINK("mailto:sistemaciudadanodeinformacion@gmail.com","sistemaciudadanodeinformacion@gmail.com")</f>
        <v>sistemaciudadanodeinformacion@gmail.com</v>
      </c>
      <c r="AM54" t="s">
        <v>1251</v>
      </c>
      <c r="AO54" s="16" t="s">
        <v>1202</v>
      </c>
      <c r="AP54" s="22" t="str">
        <f>HYPERLINK("mailto:sistemaciudadanodeinformacion@gmail.com","sistemaciudadanodeinformacion@gmail.com")</f>
        <v>sistemaciudadanodeinformacion@gmail.com</v>
      </c>
      <c r="AQ54" s="18" t="s">
        <v>1249</v>
      </c>
      <c r="AS54" t="s">
        <v>1250</v>
      </c>
      <c r="AT54" s="3">
        <v>43281</v>
      </c>
      <c r="AU54" s="3">
        <v>43281</v>
      </c>
      <c r="AV54" s="2" t="s">
        <v>1272</v>
      </c>
    </row>
    <row r="55" spans="1:48" ht="25.5" x14ac:dyDescent="0.25">
      <c r="A55">
        <v>2018</v>
      </c>
      <c r="B55" s="3">
        <v>43191</v>
      </c>
      <c r="C55" s="3">
        <v>43281</v>
      </c>
      <c r="D55" t="s">
        <v>111</v>
      </c>
      <c r="E55" s="15" t="s">
        <v>317</v>
      </c>
      <c r="F55" s="15" t="s">
        <v>318</v>
      </c>
      <c r="G55" s="15"/>
      <c r="H55" s="15" t="s">
        <v>317</v>
      </c>
      <c r="I55" s="11" t="s">
        <v>1273</v>
      </c>
      <c r="J55" t="s">
        <v>113</v>
      </c>
      <c r="K55" s="2" t="s">
        <v>146</v>
      </c>
      <c r="L55" s="18" t="s">
        <v>115</v>
      </c>
      <c r="M55" s="15" t="s">
        <v>585</v>
      </c>
      <c r="N55" s="2" t="s">
        <v>146</v>
      </c>
      <c r="O55" t="s">
        <v>148</v>
      </c>
      <c r="P55" s="21" t="s">
        <v>745</v>
      </c>
      <c r="Q55" s="16" t="s">
        <v>155</v>
      </c>
      <c r="R55" s="15" t="s">
        <v>894</v>
      </c>
      <c r="S55">
        <v>517</v>
      </c>
      <c r="U55" t="s">
        <v>178</v>
      </c>
      <c r="V55" t="s">
        <v>1064</v>
      </c>
      <c r="X55" s="15"/>
      <c r="Y55" s="16"/>
      <c r="Z55" s="15"/>
      <c r="AA55" s="9">
        <v>2</v>
      </c>
      <c r="AB55" t="s">
        <v>146</v>
      </c>
      <c r="AD55" t="s">
        <v>1161</v>
      </c>
      <c r="AE55" t="s">
        <v>1161</v>
      </c>
      <c r="AF55" t="s">
        <v>1161</v>
      </c>
      <c r="AH55" t="s">
        <v>1161</v>
      </c>
      <c r="AI55" t="s">
        <v>1161</v>
      </c>
      <c r="AJ55" t="s">
        <v>1161</v>
      </c>
      <c r="AK55" t="s">
        <v>1203</v>
      </c>
      <c r="AL55" s="22" t="str">
        <f>HYPERLINK("mailto:gosj600516@hotmail.com","gosj600516@hotmail.com")</f>
        <v>gosj600516@hotmail.com</v>
      </c>
      <c r="AM55" t="s">
        <v>1251</v>
      </c>
      <c r="AO55" s="16" t="s">
        <v>1203</v>
      </c>
      <c r="AP55" s="22" t="str">
        <f>HYPERLINK("mailto:gosj600516@hotmail.com","gosj600516@hotmail.com")</f>
        <v>gosj600516@hotmail.com</v>
      </c>
      <c r="AQ55" s="18" t="s">
        <v>1249</v>
      </c>
      <c r="AS55" t="s">
        <v>1250</v>
      </c>
      <c r="AT55" s="3">
        <v>43281</v>
      </c>
      <c r="AU55" s="3">
        <v>43281</v>
      </c>
      <c r="AV55" s="2" t="s">
        <v>1272</v>
      </c>
    </row>
    <row r="56" spans="1:48" ht="25.5" x14ac:dyDescent="0.25">
      <c r="A56">
        <v>2018</v>
      </c>
      <c r="B56" s="3">
        <v>43191</v>
      </c>
      <c r="C56" s="3">
        <v>43281</v>
      </c>
      <c r="D56" t="s">
        <v>111</v>
      </c>
      <c r="E56" s="15" t="s">
        <v>319</v>
      </c>
      <c r="F56" s="15" t="s">
        <v>309</v>
      </c>
      <c r="G56" s="15" t="s">
        <v>309</v>
      </c>
      <c r="H56" s="15" t="s">
        <v>319</v>
      </c>
      <c r="I56" s="11" t="s">
        <v>1273</v>
      </c>
      <c r="J56" t="s">
        <v>113</v>
      </c>
      <c r="K56" s="2" t="s">
        <v>146</v>
      </c>
      <c r="L56" s="18" t="s">
        <v>115</v>
      </c>
      <c r="M56" s="15" t="s">
        <v>586</v>
      </c>
      <c r="N56" s="2" t="s">
        <v>146</v>
      </c>
      <c r="O56" t="s">
        <v>148</v>
      </c>
      <c r="P56" s="21" t="s">
        <v>746</v>
      </c>
      <c r="Q56" s="16" t="s">
        <v>155</v>
      </c>
      <c r="R56" s="15" t="s">
        <v>895</v>
      </c>
      <c r="S56">
        <v>1015</v>
      </c>
      <c r="U56" t="s">
        <v>178</v>
      </c>
      <c r="V56" t="s">
        <v>1065</v>
      </c>
      <c r="X56" s="15"/>
      <c r="Y56" s="16"/>
      <c r="Z56" s="15"/>
      <c r="AA56" s="9">
        <v>2</v>
      </c>
      <c r="AB56" t="s">
        <v>146</v>
      </c>
      <c r="AD56" t="s">
        <v>1161</v>
      </c>
      <c r="AE56" t="s">
        <v>1161</v>
      </c>
      <c r="AF56" t="s">
        <v>1161</v>
      </c>
      <c r="AH56" t="s">
        <v>1161</v>
      </c>
      <c r="AI56" t="s">
        <v>1161</v>
      </c>
      <c r="AJ56" t="s">
        <v>1161</v>
      </c>
      <c r="AK56" t="s">
        <v>1204</v>
      </c>
      <c r="AL56" s="22" t="str">
        <f>HYPERLINK("mailto:pollogolf69@yahoo.com","pollogolf69@yahoo.com")</f>
        <v>pollogolf69@yahoo.com</v>
      </c>
      <c r="AM56" t="s">
        <v>1251</v>
      </c>
      <c r="AO56" s="16" t="s">
        <v>1204</v>
      </c>
      <c r="AP56" s="22" t="str">
        <f>HYPERLINK("mailto:pollogolf69@yahoo.com","pollogolf69@yahoo.com")</f>
        <v>pollogolf69@yahoo.com</v>
      </c>
      <c r="AQ56" s="18" t="s">
        <v>1249</v>
      </c>
      <c r="AS56" t="s">
        <v>1250</v>
      </c>
      <c r="AT56" s="3">
        <v>43281</v>
      </c>
      <c r="AU56" s="3">
        <v>43281</v>
      </c>
      <c r="AV56" s="2" t="s">
        <v>1272</v>
      </c>
    </row>
    <row r="57" spans="1:48" ht="25.5" x14ac:dyDescent="0.25">
      <c r="A57">
        <v>2018</v>
      </c>
      <c r="B57" s="3">
        <v>43191</v>
      </c>
      <c r="C57" s="3">
        <v>43281</v>
      </c>
      <c r="D57" t="s">
        <v>111</v>
      </c>
      <c r="E57" s="15" t="s">
        <v>320</v>
      </c>
      <c r="F57" s="15" t="s">
        <v>321</v>
      </c>
      <c r="G57" s="15"/>
      <c r="H57" s="15" t="s">
        <v>320</v>
      </c>
      <c r="I57" s="11" t="s">
        <v>1273</v>
      </c>
      <c r="J57" t="s">
        <v>113</v>
      </c>
      <c r="K57" s="2" t="s">
        <v>146</v>
      </c>
      <c r="L57" s="18" t="s">
        <v>115</v>
      </c>
      <c r="M57" s="15" t="s">
        <v>587</v>
      </c>
      <c r="N57" s="2" t="s">
        <v>146</v>
      </c>
      <c r="O57" t="s">
        <v>148</v>
      </c>
      <c r="P57" s="21" t="s">
        <v>747</v>
      </c>
      <c r="Q57" s="16" t="s">
        <v>155</v>
      </c>
      <c r="R57" s="15" t="s">
        <v>896</v>
      </c>
      <c r="S57">
        <v>9551</v>
      </c>
      <c r="T57">
        <v>507</v>
      </c>
      <c r="U57" t="s">
        <v>178</v>
      </c>
      <c r="V57" t="s">
        <v>896</v>
      </c>
      <c r="X57" s="15"/>
      <c r="Y57" s="16"/>
      <c r="Z57" s="15"/>
      <c r="AA57" s="9">
        <v>2</v>
      </c>
      <c r="AB57" t="s">
        <v>146</v>
      </c>
      <c r="AD57" t="s">
        <v>1161</v>
      </c>
      <c r="AE57" t="s">
        <v>1161</v>
      </c>
      <c r="AF57" t="s">
        <v>1161</v>
      </c>
      <c r="AH57" t="s">
        <v>1161</v>
      </c>
      <c r="AI57" t="s">
        <v>1161</v>
      </c>
      <c r="AJ57" t="s">
        <v>1161</v>
      </c>
      <c r="AK57" t="s">
        <v>1205</v>
      </c>
      <c r="AL57" s="22" t="str">
        <f>HYPERLINK("mailto:drapaulag@hotmail.com","drapaulag@hotmail.com")</f>
        <v>drapaulag@hotmail.com</v>
      </c>
      <c r="AM57" t="s">
        <v>1251</v>
      </c>
      <c r="AO57" s="16" t="s">
        <v>1205</v>
      </c>
      <c r="AP57" s="22" t="str">
        <f>HYPERLINK("mailto:drapaulag@hotmail.com","drapaulag@hotmail.com")</f>
        <v>drapaulag@hotmail.com</v>
      </c>
      <c r="AQ57" s="18" t="s">
        <v>1249</v>
      </c>
      <c r="AS57" t="s">
        <v>1250</v>
      </c>
      <c r="AT57" s="3">
        <v>43281</v>
      </c>
      <c r="AU57" s="3">
        <v>43281</v>
      </c>
      <c r="AV57" s="2" t="s">
        <v>1272</v>
      </c>
    </row>
    <row r="58" spans="1:48" ht="25.5" x14ac:dyDescent="0.25">
      <c r="A58">
        <v>2018</v>
      </c>
      <c r="B58" s="3">
        <v>43191</v>
      </c>
      <c r="C58" s="3">
        <v>43281</v>
      </c>
      <c r="D58" t="s">
        <v>111</v>
      </c>
      <c r="E58" s="15" t="s">
        <v>322</v>
      </c>
      <c r="F58" s="15" t="s">
        <v>214</v>
      </c>
      <c r="G58" s="15"/>
      <c r="H58" s="15" t="s">
        <v>322</v>
      </c>
      <c r="I58" s="11" t="s">
        <v>1273</v>
      </c>
      <c r="J58" t="s">
        <v>113</v>
      </c>
      <c r="K58" s="2" t="s">
        <v>146</v>
      </c>
      <c r="L58" s="18" t="s">
        <v>115</v>
      </c>
      <c r="M58" s="15" t="s">
        <v>588</v>
      </c>
      <c r="N58" s="2" t="s">
        <v>146</v>
      </c>
      <c r="O58" t="s">
        <v>148</v>
      </c>
      <c r="P58" s="21" t="s">
        <v>748</v>
      </c>
      <c r="Q58" s="16" t="s">
        <v>155</v>
      </c>
      <c r="R58" s="15" t="s">
        <v>897</v>
      </c>
      <c r="S58">
        <v>24950</v>
      </c>
      <c r="T58" t="s">
        <v>1019</v>
      </c>
      <c r="U58" t="s">
        <v>178</v>
      </c>
      <c r="V58" t="s">
        <v>1066</v>
      </c>
      <c r="X58" s="15"/>
      <c r="Y58" s="16"/>
      <c r="Z58" s="15"/>
      <c r="AA58" s="9">
        <v>2</v>
      </c>
      <c r="AB58" t="s">
        <v>146</v>
      </c>
      <c r="AD58" t="s">
        <v>1161</v>
      </c>
      <c r="AE58" t="s">
        <v>1161</v>
      </c>
      <c r="AF58" t="s">
        <v>1161</v>
      </c>
      <c r="AH58" t="s">
        <v>1161</v>
      </c>
      <c r="AI58" t="s">
        <v>1161</v>
      </c>
      <c r="AJ58" t="s">
        <v>1161</v>
      </c>
      <c r="AK58" t="s">
        <v>1206</v>
      </c>
      <c r="AL58" s="22" t="str">
        <f>HYPERLINK("mailto:atilano@yahoo.com","atilano@yahoo.com")</f>
        <v>atilano@yahoo.com</v>
      </c>
      <c r="AM58" t="s">
        <v>1251</v>
      </c>
      <c r="AO58" s="16" t="s">
        <v>1206</v>
      </c>
      <c r="AP58" s="22" t="str">
        <f>HYPERLINK("mailto:atilano@yahoo.com","atilano@yahoo.com")</f>
        <v>atilano@yahoo.com</v>
      </c>
      <c r="AQ58" s="18" t="s">
        <v>1249</v>
      </c>
      <c r="AS58" t="s">
        <v>1250</v>
      </c>
      <c r="AT58" s="3">
        <v>43281</v>
      </c>
      <c r="AU58" s="3">
        <v>43281</v>
      </c>
      <c r="AV58" s="2" t="s">
        <v>1272</v>
      </c>
    </row>
    <row r="59" spans="1:48" ht="25.5" x14ac:dyDescent="0.25">
      <c r="A59">
        <v>2018</v>
      </c>
      <c r="B59" s="3">
        <v>43191</v>
      </c>
      <c r="C59" s="3">
        <v>43281</v>
      </c>
      <c r="D59" t="s">
        <v>111</v>
      </c>
      <c r="E59" s="15" t="s">
        <v>323</v>
      </c>
      <c r="F59" s="15" t="s">
        <v>324</v>
      </c>
      <c r="G59" s="15"/>
      <c r="H59" s="15" t="s">
        <v>323</v>
      </c>
      <c r="I59" s="11" t="s">
        <v>1273</v>
      </c>
      <c r="J59" t="s">
        <v>113</v>
      </c>
      <c r="K59" s="2" t="s">
        <v>146</v>
      </c>
      <c r="L59" s="18" t="s">
        <v>115</v>
      </c>
      <c r="M59" s="15" t="s">
        <v>557</v>
      </c>
      <c r="N59" s="2" t="s">
        <v>146</v>
      </c>
      <c r="O59" t="s">
        <v>148</v>
      </c>
      <c r="P59" s="21" t="s">
        <v>749</v>
      </c>
      <c r="Q59" s="16" t="s">
        <v>155</v>
      </c>
      <c r="R59" s="15" t="s">
        <v>866</v>
      </c>
      <c r="S59">
        <v>2088</v>
      </c>
      <c r="T59">
        <v>3</v>
      </c>
      <c r="U59" t="s">
        <v>178</v>
      </c>
      <c r="V59" t="s">
        <v>1040</v>
      </c>
      <c r="X59" s="15"/>
      <c r="Y59" s="16"/>
      <c r="Z59" s="15"/>
      <c r="AA59" s="9">
        <v>2</v>
      </c>
      <c r="AB59" t="s">
        <v>146</v>
      </c>
      <c r="AD59" t="s">
        <v>1161</v>
      </c>
      <c r="AE59" t="s">
        <v>1161</v>
      </c>
      <c r="AF59" t="s">
        <v>1161</v>
      </c>
      <c r="AH59" t="s">
        <v>1161</v>
      </c>
      <c r="AI59" t="s">
        <v>1161</v>
      </c>
      <c r="AJ59" t="s">
        <v>1161</v>
      </c>
      <c r="AK59" t="s">
        <v>1207</v>
      </c>
      <c r="AL59" s="22" t="str">
        <f>HYPERLINK("mailto:gonsondos@hotmail.com","gonsondos@hotmail.com")</f>
        <v>gonsondos@hotmail.com</v>
      </c>
      <c r="AM59" t="s">
        <v>1251</v>
      </c>
      <c r="AO59" s="16" t="s">
        <v>1207</v>
      </c>
      <c r="AP59" s="22" t="str">
        <f>HYPERLINK("mailto:gonsondos@hotmail.com","gonsondos@hotmail.com")</f>
        <v>gonsondos@hotmail.com</v>
      </c>
      <c r="AQ59" s="18" t="s">
        <v>1249</v>
      </c>
      <c r="AS59" t="s">
        <v>1250</v>
      </c>
      <c r="AT59" s="3">
        <v>43281</v>
      </c>
      <c r="AU59" s="3">
        <v>43281</v>
      </c>
      <c r="AV59" s="2" t="s">
        <v>1272</v>
      </c>
    </row>
    <row r="60" spans="1:48" ht="25.5" x14ac:dyDescent="0.25">
      <c r="A60">
        <v>2018</v>
      </c>
      <c r="B60" s="3">
        <v>43191</v>
      </c>
      <c r="C60" s="3">
        <v>43281</v>
      </c>
      <c r="D60" t="s">
        <v>111</v>
      </c>
      <c r="E60" s="15" t="s">
        <v>325</v>
      </c>
      <c r="F60" s="15" t="s">
        <v>326</v>
      </c>
      <c r="G60" s="15" t="s">
        <v>327</v>
      </c>
      <c r="H60" s="15" t="s">
        <v>325</v>
      </c>
      <c r="I60" s="11" t="s">
        <v>1273</v>
      </c>
      <c r="J60" t="s">
        <v>113</v>
      </c>
      <c r="K60" s="2" t="s">
        <v>146</v>
      </c>
      <c r="L60" s="18" t="s">
        <v>115</v>
      </c>
      <c r="M60" s="15" t="s">
        <v>589</v>
      </c>
      <c r="N60" s="2" t="s">
        <v>146</v>
      </c>
      <c r="O60" t="s">
        <v>148</v>
      </c>
      <c r="P60" s="21" t="s">
        <v>750</v>
      </c>
      <c r="Q60" s="16" t="s">
        <v>155</v>
      </c>
      <c r="R60" s="15" t="s">
        <v>898</v>
      </c>
      <c r="S60">
        <v>4100</v>
      </c>
      <c r="T60">
        <v>10</v>
      </c>
      <c r="U60" t="s">
        <v>178</v>
      </c>
      <c r="V60" t="s">
        <v>1067</v>
      </c>
      <c r="X60" s="15"/>
      <c r="Y60" s="16"/>
      <c r="Z60" s="15"/>
      <c r="AA60" s="9">
        <v>2</v>
      </c>
      <c r="AB60" t="s">
        <v>146</v>
      </c>
      <c r="AD60" t="s">
        <v>1161</v>
      </c>
      <c r="AE60" t="s">
        <v>1161</v>
      </c>
      <c r="AF60" t="s">
        <v>1161</v>
      </c>
      <c r="AH60" t="s">
        <v>1161</v>
      </c>
      <c r="AI60" t="s">
        <v>1161</v>
      </c>
      <c r="AJ60" t="s">
        <v>1161</v>
      </c>
      <c r="AK60" t="s">
        <v>1208</v>
      </c>
      <c r="AL60" s="22" t="str">
        <f>HYPERLINK("mailto:brendley8929@gmail.com","brendley8929@gmail.com")</f>
        <v>brendley8929@gmail.com</v>
      </c>
      <c r="AM60" t="s">
        <v>1251</v>
      </c>
      <c r="AO60" s="16" t="s">
        <v>1208</v>
      </c>
      <c r="AP60" s="22" t="str">
        <f>HYPERLINK("mailto:brendley8929@gmail.com","brendley8929@gmail.com")</f>
        <v>brendley8929@gmail.com</v>
      </c>
      <c r="AQ60" s="18" t="s">
        <v>1249</v>
      </c>
      <c r="AS60" t="s">
        <v>1250</v>
      </c>
      <c r="AT60" s="3">
        <v>43281</v>
      </c>
      <c r="AU60" s="3">
        <v>43281</v>
      </c>
      <c r="AV60" s="2" t="s">
        <v>1272</v>
      </c>
    </row>
    <row r="61" spans="1:48" ht="25.5" x14ac:dyDescent="0.25">
      <c r="A61">
        <v>2018</v>
      </c>
      <c r="B61" s="3">
        <v>43191</v>
      </c>
      <c r="C61" s="3">
        <v>43281</v>
      </c>
      <c r="D61" t="s">
        <v>111</v>
      </c>
      <c r="E61" s="15" t="s">
        <v>328</v>
      </c>
      <c r="F61" s="15" t="s">
        <v>329</v>
      </c>
      <c r="G61" s="15"/>
      <c r="H61" s="15" t="s">
        <v>328</v>
      </c>
      <c r="I61" s="11" t="s">
        <v>1273</v>
      </c>
      <c r="J61" t="s">
        <v>113</v>
      </c>
      <c r="K61" s="2" t="s">
        <v>146</v>
      </c>
      <c r="L61" s="18" t="s">
        <v>115</v>
      </c>
      <c r="M61" s="15" t="s">
        <v>590</v>
      </c>
      <c r="N61" s="2" t="s">
        <v>146</v>
      </c>
      <c r="O61" t="s">
        <v>148</v>
      </c>
      <c r="P61" s="21" t="s">
        <v>751</v>
      </c>
      <c r="Q61" s="16" t="s">
        <v>155</v>
      </c>
      <c r="R61" s="15" t="s">
        <v>899</v>
      </c>
      <c r="S61">
        <v>11521</v>
      </c>
      <c r="T61" t="s">
        <v>1017</v>
      </c>
      <c r="U61" t="s">
        <v>178</v>
      </c>
      <c r="V61" t="s">
        <v>1068</v>
      </c>
      <c r="X61" s="15"/>
      <c r="Y61" s="16"/>
      <c r="Z61" s="15"/>
      <c r="AA61" s="9">
        <v>2</v>
      </c>
      <c r="AB61" t="s">
        <v>146</v>
      </c>
      <c r="AD61" t="s">
        <v>1161</v>
      </c>
      <c r="AE61" t="s">
        <v>1161</v>
      </c>
      <c r="AF61" t="s">
        <v>1161</v>
      </c>
      <c r="AH61" t="s">
        <v>1161</v>
      </c>
      <c r="AI61" t="s">
        <v>1161</v>
      </c>
      <c r="AJ61" t="s">
        <v>1161</v>
      </c>
      <c r="AK61" t="s">
        <v>1209</v>
      </c>
      <c r="AL61" s="22" t="str">
        <f>HYPERLINK("mailto:construrama82@hotmail.com","construrama82@hotmail.com")</f>
        <v>construrama82@hotmail.com</v>
      </c>
      <c r="AM61" t="s">
        <v>1251</v>
      </c>
      <c r="AO61" s="16" t="s">
        <v>1209</v>
      </c>
      <c r="AP61" s="22" t="str">
        <f>HYPERLINK("mailto:construrama82@hotmail.com","construrama82@hotmail.com")</f>
        <v>construrama82@hotmail.com</v>
      </c>
      <c r="AQ61" s="18" t="s">
        <v>1249</v>
      </c>
      <c r="AS61" t="s">
        <v>1250</v>
      </c>
      <c r="AT61" s="3">
        <v>43281</v>
      </c>
      <c r="AU61" s="3">
        <v>43281</v>
      </c>
      <c r="AV61" s="2" t="s">
        <v>1272</v>
      </c>
    </row>
    <row r="62" spans="1:48" ht="25.5" x14ac:dyDescent="0.25">
      <c r="A62">
        <v>2018</v>
      </c>
      <c r="B62" s="3">
        <v>43191</v>
      </c>
      <c r="C62" s="3">
        <v>43281</v>
      </c>
      <c r="D62" t="s">
        <v>111</v>
      </c>
      <c r="E62" s="15" t="s">
        <v>330</v>
      </c>
      <c r="F62" s="15" t="s">
        <v>331</v>
      </c>
      <c r="G62" s="15"/>
      <c r="H62" s="15" t="s">
        <v>330</v>
      </c>
      <c r="I62" s="11" t="s">
        <v>1273</v>
      </c>
      <c r="J62" t="s">
        <v>113</v>
      </c>
      <c r="K62" s="2" t="s">
        <v>146</v>
      </c>
      <c r="L62" s="18" t="s">
        <v>115</v>
      </c>
      <c r="M62" s="15" t="s">
        <v>591</v>
      </c>
      <c r="N62" s="2" t="s">
        <v>146</v>
      </c>
      <c r="O62" t="s">
        <v>148</v>
      </c>
      <c r="P62" s="21" t="s">
        <v>752</v>
      </c>
      <c r="Q62" s="16" t="s">
        <v>155</v>
      </c>
      <c r="R62" s="15" t="s">
        <v>900</v>
      </c>
      <c r="S62">
        <v>25500</v>
      </c>
      <c r="T62">
        <v>23</v>
      </c>
      <c r="U62" t="s">
        <v>178</v>
      </c>
      <c r="V62" t="s">
        <v>1069</v>
      </c>
      <c r="X62" s="15"/>
      <c r="Y62" s="16"/>
      <c r="Z62" s="15"/>
      <c r="AA62" s="9">
        <v>2</v>
      </c>
      <c r="AB62" t="s">
        <v>146</v>
      </c>
      <c r="AD62" t="s">
        <v>1161</v>
      </c>
      <c r="AE62" t="s">
        <v>1161</v>
      </c>
      <c r="AF62" t="s">
        <v>1161</v>
      </c>
      <c r="AH62" t="s">
        <v>1161</v>
      </c>
      <c r="AI62" t="s">
        <v>1161</v>
      </c>
      <c r="AJ62" t="s">
        <v>1161</v>
      </c>
      <c r="AK62" t="s">
        <v>1210</v>
      </c>
      <c r="AL62" s="22" t="str">
        <f>HYPERLINK("mailto:felixmillan33@hotmail.com","felixmillan33@hotmail.com")</f>
        <v>felixmillan33@hotmail.com</v>
      </c>
      <c r="AM62" t="s">
        <v>1251</v>
      </c>
      <c r="AO62" s="16" t="s">
        <v>1210</v>
      </c>
      <c r="AP62" s="22" t="str">
        <f>HYPERLINK("mailto:felixmillan33@hotmail.com","felixmillan33@hotmail.com")</f>
        <v>felixmillan33@hotmail.com</v>
      </c>
      <c r="AQ62" s="18" t="s">
        <v>1249</v>
      </c>
      <c r="AS62" t="s">
        <v>1250</v>
      </c>
      <c r="AT62" s="3">
        <v>43281</v>
      </c>
      <c r="AU62" s="3">
        <v>43281</v>
      </c>
      <c r="AV62" s="2" t="s">
        <v>1272</v>
      </c>
    </row>
    <row r="63" spans="1:48" ht="38.25" x14ac:dyDescent="0.25">
      <c r="A63">
        <v>2018</v>
      </c>
      <c r="B63" s="3">
        <v>43191</v>
      </c>
      <c r="C63" s="3">
        <v>43281</v>
      </c>
      <c r="D63" t="s">
        <v>111</v>
      </c>
      <c r="E63" s="15" t="s">
        <v>332</v>
      </c>
      <c r="F63" s="15"/>
      <c r="G63" s="15"/>
      <c r="H63" s="15" t="s">
        <v>332</v>
      </c>
      <c r="I63" s="11" t="s">
        <v>1273</v>
      </c>
      <c r="J63" t="s">
        <v>113</v>
      </c>
      <c r="K63" s="2" t="s">
        <v>146</v>
      </c>
      <c r="L63" s="18" t="s">
        <v>115</v>
      </c>
      <c r="M63" s="15" t="s">
        <v>592</v>
      </c>
      <c r="N63" s="2" t="s">
        <v>146</v>
      </c>
      <c r="O63" t="s">
        <v>148</v>
      </c>
      <c r="P63" s="21" t="s">
        <v>752</v>
      </c>
      <c r="Q63" s="16" t="s">
        <v>155</v>
      </c>
      <c r="R63" s="15" t="s">
        <v>901</v>
      </c>
      <c r="U63" t="s">
        <v>178</v>
      </c>
      <c r="V63" t="s">
        <v>1070</v>
      </c>
      <c r="W63" s="10" t="s">
        <v>1253</v>
      </c>
      <c r="X63" s="15" t="s">
        <v>1252</v>
      </c>
      <c r="Y63" s="17" t="s">
        <v>1268</v>
      </c>
      <c r="Z63" s="15" t="s">
        <v>1252</v>
      </c>
      <c r="AA63" s="9">
        <v>2</v>
      </c>
      <c r="AB63" t="s">
        <v>146</v>
      </c>
      <c r="AD63" t="s">
        <v>1161</v>
      </c>
      <c r="AE63" t="s">
        <v>1161</v>
      </c>
      <c r="AF63" t="s">
        <v>1161</v>
      </c>
      <c r="AH63" t="s">
        <v>1161</v>
      </c>
      <c r="AI63" t="s">
        <v>1161</v>
      </c>
      <c r="AJ63" t="s">
        <v>1161</v>
      </c>
      <c r="AK63" t="s">
        <v>1211</v>
      </c>
      <c r="AL63" s="22" t="str">
        <f>HYPERLINK("mailto:elyas71@hotmail.com","elyas71@hotmail.com")</f>
        <v>elyas71@hotmail.com</v>
      </c>
      <c r="AM63" t="s">
        <v>1251</v>
      </c>
      <c r="AO63" s="16" t="s">
        <v>1211</v>
      </c>
      <c r="AP63" s="22" t="str">
        <f>HYPERLINK("mailto:elyas71@hotmail.com","elyas71@hotmail.com")</f>
        <v>elyas71@hotmail.com</v>
      </c>
      <c r="AQ63" s="18" t="s">
        <v>1249</v>
      </c>
      <c r="AS63" t="s">
        <v>1250</v>
      </c>
      <c r="AT63" s="3">
        <v>43281</v>
      </c>
      <c r="AU63" s="3">
        <v>43281</v>
      </c>
      <c r="AV63" s="2" t="s">
        <v>1272</v>
      </c>
    </row>
    <row r="64" spans="1:48" ht="25.5" x14ac:dyDescent="0.25">
      <c r="A64">
        <v>2018</v>
      </c>
      <c r="B64" s="3">
        <v>43191</v>
      </c>
      <c r="C64" s="3">
        <v>43281</v>
      </c>
      <c r="D64" t="s">
        <v>111</v>
      </c>
      <c r="E64" s="15" t="s">
        <v>333</v>
      </c>
      <c r="F64" s="15" t="s">
        <v>309</v>
      </c>
      <c r="G64" s="15"/>
      <c r="H64" s="15" t="s">
        <v>333</v>
      </c>
      <c r="I64" s="11" t="s">
        <v>1273</v>
      </c>
      <c r="J64" t="s">
        <v>113</v>
      </c>
      <c r="K64" s="2" t="s">
        <v>146</v>
      </c>
      <c r="L64" s="18" t="s">
        <v>115</v>
      </c>
      <c r="M64" s="15" t="s">
        <v>593</v>
      </c>
      <c r="N64" s="2" t="s">
        <v>146</v>
      </c>
      <c r="O64" t="s">
        <v>148</v>
      </c>
      <c r="P64" s="21" t="s">
        <v>332</v>
      </c>
      <c r="Q64" s="16" t="s">
        <v>155</v>
      </c>
      <c r="R64" s="15" t="s">
        <v>902</v>
      </c>
      <c r="S64">
        <v>1536</v>
      </c>
      <c r="U64" t="s">
        <v>178</v>
      </c>
      <c r="V64" t="s">
        <v>1071</v>
      </c>
      <c r="X64" s="15"/>
      <c r="Y64" s="16"/>
      <c r="Z64" s="15"/>
      <c r="AA64" s="9">
        <v>2</v>
      </c>
      <c r="AB64" t="s">
        <v>146</v>
      </c>
      <c r="AD64" t="s">
        <v>1161</v>
      </c>
      <c r="AE64" t="s">
        <v>1161</v>
      </c>
      <c r="AF64" t="s">
        <v>1161</v>
      </c>
      <c r="AH64" t="s">
        <v>1161</v>
      </c>
      <c r="AI64" t="s">
        <v>1161</v>
      </c>
      <c r="AJ64" t="s">
        <v>1161</v>
      </c>
      <c r="AK64" t="s">
        <v>1212</v>
      </c>
      <c r="AL64" s="22" t="str">
        <f>HYPERLINK("mailto:autoserviciorosarito@hotmail.com","autoserviciorosarito@hotmail.com")</f>
        <v>autoserviciorosarito@hotmail.com</v>
      </c>
      <c r="AM64" t="s">
        <v>1251</v>
      </c>
      <c r="AO64" s="16" t="s">
        <v>1212</v>
      </c>
      <c r="AP64" s="22" t="str">
        <f>HYPERLINK("mailto:autoserviciorosarito@hotmail.com","autoserviciorosarito@hotmail.com")</f>
        <v>autoserviciorosarito@hotmail.com</v>
      </c>
      <c r="AQ64" s="18" t="s">
        <v>1249</v>
      </c>
      <c r="AS64" t="s">
        <v>1250</v>
      </c>
      <c r="AT64" s="3">
        <v>43281</v>
      </c>
      <c r="AU64" s="3">
        <v>43281</v>
      </c>
      <c r="AV64" s="2" t="s">
        <v>1272</v>
      </c>
    </row>
    <row r="65" spans="1:48" ht="25.5" x14ac:dyDescent="0.25">
      <c r="A65">
        <v>2018</v>
      </c>
      <c r="B65" s="3">
        <v>43191</v>
      </c>
      <c r="C65" s="3">
        <v>43281</v>
      </c>
      <c r="D65" t="s">
        <v>111</v>
      </c>
      <c r="E65" s="15" t="s">
        <v>334</v>
      </c>
      <c r="F65" s="15" t="s">
        <v>335</v>
      </c>
      <c r="G65" s="15" t="s">
        <v>327</v>
      </c>
      <c r="H65" s="15" t="s">
        <v>334</v>
      </c>
      <c r="I65" s="11" t="s">
        <v>1273</v>
      </c>
      <c r="J65" t="s">
        <v>113</v>
      </c>
      <c r="K65" s="2" t="s">
        <v>146</v>
      </c>
      <c r="L65" s="18" t="s">
        <v>115</v>
      </c>
      <c r="M65" s="15" t="s">
        <v>594</v>
      </c>
      <c r="N65" s="2" t="s">
        <v>146</v>
      </c>
      <c r="O65" t="s">
        <v>148</v>
      </c>
      <c r="P65" s="21" t="s">
        <v>753</v>
      </c>
      <c r="Q65" s="16" t="s">
        <v>155</v>
      </c>
      <c r="R65" s="15" t="s">
        <v>903</v>
      </c>
      <c r="S65">
        <v>1350</v>
      </c>
      <c r="T65" t="s">
        <v>1020</v>
      </c>
      <c r="U65" t="s">
        <v>178</v>
      </c>
      <c r="V65" t="s">
        <v>1072</v>
      </c>
      <c r="X65" s="15"/>
      <c r="Y65" s="16"/>
      <c r="Z65" s="15"/>
      <c r="AA65" s="9">
        <v>2</v>
      </c>
      <c r="AB65" t="s">
        <v>146</v>
      </c>
      <c r="AD65" t="s">
        <v>1161</v>
      </c>
      <c r="AE65" t="s">
        <v>1161</v>
      </c>
      <c r="AF65" t="s">
        <v>1161</v>
      </c>
      <c r="AH65" t="s">
        <v>1161</v>
      </c>
      <c r="AI65" t="s">
        <v>1161</v>
      </c>
      <c r="AJ65" t="s">
        <v>1161</v>
      </c>
      <c r="AK65" t="s">
        <v>1213</v>
      </c>
      <c r="AL65" s="22" t="str">
        <f>HYPERLINK("mailto:alexp_sevilla@hotmail.com","alexp_sevilla@hotmail.com")</f>
        <v>alexp_sevilla@hotmail.com</v>
      </c>
      <c r="AM65" t="s">
        <v>1251</v>
      </c>
      <c r="AO65" s="16" t="s">
        <v>1213</v>
      </c>
      <c r="AP65" s="22" t="str">
        <f>HYPERLINK("mailto:alexp_sevilla@hotmail.com","alexp_sevilla@hotmail.com")</f>
        <v>alexp_sevilla@hotmail.com</v>
      </c>
      <c r="AQ65" s="18" t="s">
        <v>1249</v>
      </c>
      <c r="AS65" t="s">
        <v>1250</v>
      </c>
      <c r="AT65" s="3">
        <v>43281</v>
      </c>
      <c r="AU65" s="3">
        <v>43281</v>
      </c>
      <c r="AV65" s="2" t="s">
        <v>1272</v>
      </c>
    </row>
    <row r="66" spans="1:48" ht="38.25" x14ac:dyDescent="0.25">
      <c r="A66">
        <v>2018</v>
      </c>
      <c r="B66" s="3">
        <v>43191</v>
      </c>
      <c r="C66" s="3">
        <v>43281</v>
      </c>
      <c r="D66" t="s">
        <v>111</v>
      </c>
      <c r="E66" s="15" t="s">
        <v>336</v>
      </c>
      <c r="F66" s="15" t="s">
        <v>337</v>
      </c>
      <c r="G66" s="15" t="s">
        <v>338</v>
      </c>
      <c r="H66" s="15" t="s">
        <v>336</v>
      </c>
      <c r="I66" s="11" t="s">
        <v>1273</v>
      </c>
      <c r="J66" t="s">
        <v>113</v>
      </c>
      <c r="K66" s="2" t="s">
        <v>146</v>
      </c>
      <c r="L66" s="18" t="s">
        <v>115</v>
      </c>
      <c r="M66" s="15" t="s">
        <v>595</v>
      </c>
      <c r="N66" s="2" t="s">
        <v>146</v>
      </c>
      <c r="O66" t="s">
        <v>148</v>
      </c>
      <c r="P66" s="21" t="s">
        <v>754</v>
      </c>
      <c r="Q66" s="16" t="s">
        <v>155</v>
      </c>
      <c r="R66" s="15" t="s">
        <v>904</v>
      </c>
      <c r="S66">
        <v>10831</v>
      </c>
      <c r="T66">
        <v>5</v>
      </c>
      <c r="U66" t="s">
        <v>178</v>
      </c>
      <c r="V66" t="s">
        <v>904</v>
      </c>
      <c r="W66" s="10" t="s">
        <v>1253</v>
      </c>
      <c r="X66" s="15" t="s">
        <v>1252</v>
      </c>
      <c r="Y66" s="17" t="s">
        <v>1268</v>
      </c>
      <c r="Z66" s="15" t="s">
        <v>1252</v>
      </c>
      <c r="AA66" s="9">
        <v>2</v>
      </c>
      <c r="AB66" t="s">
        <v>146</v>
      </c>
      <c r="AD66" t="s">
        <v>1161</v>
      </c>
      <c r="AE66" t="s">
        <v>1161</v>
      </c>
      <c r="AF66" t="s">
        <v>1161</v>
      </c>
      <c r="AH66" t="s">
        <v>1161</v>
      </c>
      <c r="AI66" t="s">
        <v>1161</v>
      </c>
      <c r="AJ66" t="s">
        <v>1161</v>
      </c>
      <c r="AK66" t="s">
        <v>1214</v>
      </c>
      <c r="AL66" s="22" t="str">
        <f>HYPERLINK("mailto:ivanhiramrgz@hotmail.com","ivanhiramrgz@hotmail.com")</f>
        <v>ivanhiramrgz@hotmail.com</v>
      </c>
      <c r="AM66" t="s">
        <v>1251</v>
      </c>
      <c r="AO66" s="16" t="s">
        <v>1214</v>
      </c>
      <c r="AP66" s="22" t="str">
        <f>HYPERLINK("mailto:ivanhiramrgz@hotmail.com","ivanhiramrgz@hotmail.com")</f>
        <v>ivanhiramrgz@hotmail.com</v>
      </c>
      <c r="AQ66" s="18" t="s">
        <v>1249</v>
      </c>
      <c r="AS66" t="s">
        <v>1250</v>
      </c>
      <c r="AT66" s="3">
        <v>43281</v>
      </c>
      <c r="AU66" s="3">
        <v>43281</v>
      </c>
      <c r="AV66" s="2" t="s">
        <v>1272</v>
      </c>
    </row>
    <row r="67" spans="1:48" ht="25.5" x14ac:dyDescent="0.25">
      <c r="A67">
        <v>2018</v>
      </c>
      <c r="B67" s="3">
        <v>43191</v>
      </c>
      <c r="C67" s="3">
        <v>43281</v>
      </c>
      <c r="D67" t="s">
        <v>111</v>
      </c>
      <c r="E67" s="15" t="s">
        <v>339</v>
      </c>
      <c r="F67" s="15" t="s">
        <v>290</v>
      </c>
      <c r="G67" s="15" t="s">
        <v>280</v>
      </c>
      <c r="H67" s="15" t="s">
        <v>339</v>
      </c>
      <c r="I67" s="11" t="s">
        <v>1273</v>
      </c>
      <c r="J67" t="s">
        <v>113</v>
      </c>
      <c r="K67" s="2" t="s">
        <v>146</v>
      </c>
      <c r="L67" s="18" t="s">
        <v>115</v>
      </c>
      <c r="M67" s="15" t="s">
        <v>596</v>
      </c>
      <c r="N67" s="2" t="s">
        <v>146</v>
      </c>
      <c r="O67" t="s">
        <v>148</v>
      </c>
      <c r="P67" s="21" t="s">
        <v>755</v>
      </c>
      <c r="Q67" s="16" t="s">
        <v>155</v>
      </c>
      <c r="R67" s="15" t="s">
        <v>905</v>
      </c>
      <c r="S67">
        <v>843</v>
      </c>
      <c r="T67">
        <v>13</v>
      </c>
      <c r="U67" t="s">
        <v>178</v>
      </c>
      <c r="V67" t="s">
        <v>905</v>
      </c>
      <c r="X67" s="15"/>
      <c r="Y67" s="16"/>
      <c r="Z67" s="15"/>
      <c r="AA67" s="9">
        <v>2</v>
      </c>
      <c r="AB67" t="s">
        <v>146</v>
      </c>
      <c r="AD67" t="s">
        <v>1161</v>
      </c>
      <c r="AE67" t="s">
        <v>1161</v>
      </c>
      <c r="AF67" t="s">
        <v>1161</v>
      </c>
      <c r="AH67" t="s">
        <v>1161</v>
      </c>
      <c r="AI67" t="s">
        <v>1161</v>
      </c>
      <c r="AJ67" t="s">
        <v>1161</v>
      </c>
      <c r="AK67" t="s">
        <v>1215</v>
      </c>
      <c r="AL67" s="22" t="str">
        <f>HYPERLINK("mailto:depablosseguros@hotmail.com","depablosseguros@hotmail.com")</f>
        <v>depablosseguros@hotmail.com</v>
      </c>
      <c r="AM67" t="s">
        <v>1251</v>
      </c>
      <c r="AO67" s="16" t="s">
        <v>1215</v>
      </c>
      <c r="AP67" s="22" t="str">
        <f>HYPERLINK("mailto:depablosseguros@hotmail.com","depablosseguros@hotmail.com")</f>
        <v>depablosseguros@hotmail.com</v>
      </c>
      <c r="AQ67" s="18" t="s">
        <v>1249</v>
      </c>
      <c r="AS67" t="s">
        <v>1250</v>
      </c>
      <c r="AT67" s="3">
        <v>43281</v>
      </c>
      <c r="AU67" s="3">
        <v>43281</v>
      </c>
      <c r="AV67" s="2" t="s">
        <v>1272</v>
      </c>
    </row>
    <row r="68" spans="1:48" ht="38.25" x14ac:dyDescent="0.25">
      <c r="A68">
        <v>2018</v>
      </c>
      <c r="B68" s="3">
        <v>43191</v>
      </c>
      <c r="C68" s="3">
        <v>43281</v>
      </c>
      <c r="D68" t="s">
        <v>111</v>
      </c>
      <c r="E68" s="15" t="s">
        <v>340</v>
      </c>
      <c r="F68" s="15" t="s">
        <v>341</v>
      </c>
      <c r="G68" s="15" t="s">
        <v>342</v>
      </c>
      <c r="H68" s="15" t="s">
        <v>340</v>
      </c>
      <c r="I68" s="11" t="s">
        <v>1273</v>
      </c>
      <c r="J68" t="s">
        <v>113</v>
      </c>
      <c r="K68" s="2" t="s">
        <v>146</v>
      </c>
      <c r="L68" s="18" t="s">
        <v>115</v>
      </c>
      <c r="M68" s="15" t="s">
        <v>597</v>
      </c>
      <c r="N68" s="2" t="s">
        <v>146</v>
      </c>
      <c r="O68" t="s">
        <v>148</v>
      </c>
      <c r="P68" s="21" t="s">
        <v>756</v>
      </c>
      <c r="Q68" s="16" t="s">
        <v>155</v>
      </c>
      <c r="R68" s="15" t="s">
        <v>906</v>
      </c>
      <c r="S68">
        <v>176</v>
      </c>
      <c r="U68" t="s">
        <v>178</v>
      </c>
      <c r="V68" t="s">
        <v>906</v>
      </c>
      <c r="X68" s="15"/>
      <c r="Y68" s="16"/>
      <c r="Z68" s="15"/>
      <c r="AA68" s="9">
        <v>2</v>
      </c>
      <c r="AB68" t="s">
        <v>146</v>
      </c>
      <c r="AD68" t="s">
        <v>1161</v>
      </c>
      <c r="AE68" t="s">
        <v>1161</v>
      </c>
      <c r="AF68" t="s">
        <v>1161</v>
      </c>
      <c r="AH68" t="s">
        <v>1161</v>
      </c>
      <c r="AI68" t="s">
        <v>1161</v>
      </c>
      <c r="AJ68" t="s">
        <v>1161</v>
      </c>
      <c r="AK68" t="s">
        <v>1216</v>
      </c>
      <c r="AL68" s="22" t="str">
        <f>HYPERLINK("mailto:ferreterialagloria@hotmail.com","ferreterialagloria@hotmail.com")</f>
        <v>ferreterialagloria@hotmail.com</v>
      </c>
      <c r="AM68" t="s">
        <v>1251</v>
      </c>
      <c r="AO68" s="16" t="s">
        <v>1216</v>
      </c>
      <c r="AP68" s="22" t="str">
        <f>HYPERLINK("mailto:ferreterialagloria@hotmail.com","ferreterialagloria@hotmail.com")</f>
        <v>ferreterialagloria@hotmail.com</v>
      </c>
      <c r="AQ68" s="18" t="s">
        <v>1249</v>
      </c>
      <c r="AS68" t="s">
        <v>1250</v>
      </c>
      <c r="AT68" s="3">
        <v>43281</v>
      </c>
      <c r="AU68" s="3">
        <v>43281</v>
      </c>
      <c r="AV68" s="2" t="s">
        <v>1272</v>
      </c>
    </row>
    <row r="69" spans="1:48" ht="25.5" x14ac:dyDescent="0.25">
      <c r="A69">
        <v>2018</v>
      </c>
      <c r="B69" s="3">
        <v>43191</v>
      </c>
      <c r="C69" s="3">
        <v>43281</v>
      </c>
      <c r="D69" t="s">
        <v>111</v>
      </c>
      <c r="E69" s="15" t="s">
        <v>343</v>
      </c>
      <c r="F69" s="15" t="s">
        <v>294</v>
      </c>
      <c r="G69" s="15"/>
      <c r="H69" s="15" t="s">
        <v>343</v>
      </c>
      <c r="I69" s="11" t="s">
        <v>1273</v>
      </c>
      <c r="J69" t="s">
        <v>113</v>
      </c>
      <c r="K69" s="2" t="s">
        <v>146</v>
      </c>
      <c r="L69" s="18" t="s">
        <v>115</v>
      </c>
      <c r="M69" s="15" t="s">
        <v>598</v>
      </c>
      <c r="N69" s="2" t="s">
        <v>128</v>
      </c>
      <c r="O69" t="s">
        <v>148</v>
      </c>
      <c r="P69" s="21" t="s">
        <v>757</v>
      </c>
      <c r="Q69" s="16" t="s">
        <v>155</v>
      </c>
      <c r="R69" s="15" t="s">
        <v>907</v>
      </c>
      <c r="S69">
        <v>83400</v>
      </c>
      <c r="U69" t="s">
        <v>178</v>
      </c>
      <c r="V69" t="s">
        <v>1073</v>
      </c>
      <c r="W69">
        <v>2508</v>
      </c>
      <c r="X69" s="15" t="s">
        <v>1256</v>
      </c>
      <c r="Y69" s="16"/>
      <c r="Z69" s="15" t="s">
        <v>1256</v>
      </c>
      <c r="AA69" s="9">
        <v>26</v>
      </c>
      <c r="AB69" t="s">
        <v>128</v>
      </c>
      <c r="AD69" t="s">
        <v>1161</v>
      </c>
      <c r="AE69" t="s">
        <v>1161</v>
      </c>
      <c r="AF69" t="s">
        <v>1161</v>
      </c>
      <c r="AH69" t="s">
        <v>1161</v>
      </c>
      <c r="AI69" t="s">
        <v>1161</v>
      </c>
      <c r="AJ69" t="s">
        <v>1161</v>
      </c>
      <c r="AK69" t="s">
        <v>1217</v>
      </c>
      <c r="AL69" s="22" t="str">
        <f>HYPERLINK("mailto:creditoycobranza@grupocentra.mx","creditoycobranza@grupocentra.mx")</f>
        <v>creditoycobranza@grupocentra.mx</v>
      </c>
      <c r="AM69" t="s">
        <v>1251</v>
      </c>
      <c r="AO69" s="16" t="s">
        <v>1217</v>
      </c>
      <c r="AP69" s="22" t="str">
        <f>HYPERLINK("mailto:creditoycobranza@grupocentra.mx","creditoycobranza@grupocentra.mx")</f>
        <v>creditoycobranza@grupocentra.mx</v>
      </c>
      <c r="AQ69" s="18" t="s">
        <v>1249</v>
      </c>
      <c r="AS69" t="s">
        <v>1250</v>
      </c>
      <c r="AT69" s="3">
        <v>43281</v>
      </c>
      <c r="AU69" s="3">
        <v>43281</v>
      </c>
      <c r="AV69" s="2" t="s">
        <v>1272</v>
      </c>
    </row>
    <row r="70" spans="1:48" ht="25.5" x14ac:dyDescent="0.25">
      <c r="A70">
        <v>2018</v>
      </c>
      <c r="B70" s="3">
        <v>43191</v>
      </c>
      <c r="C70" s="3">
        <v>43281</v>
      </c>
      <c r="D70" t="s">
        <v>111</v>
      </c>
      <c r="E70" s="15" t="s">
        <v>344</v>
      </c>
      <c r="F70" s="15" t="s">
        <v>345</v>
      </c>
      <c r="G70" s="15"/>
      <c r="H70" s="15" t="s">
        <v>344</v>
      </c>
      <c r="I70" s="11" t="s">
        <v>1273</v>
      </c>
      <c r="J70" t="s">
        <v>113</v>
      </c>
      <c r="K70" s="2" t="s">
        <v>146</v>
      </c>
      <c r="L70" s="18" t="s">
        <v>115</v>
      </c>
      <c r="M70" s="15" t="s">
        <v>599</v>
      </c>
      <c r="N70" s="2" t="s">
        <v>146</v>
      </c>
      <c r="O70" t="s">
        <v>148</v>
      </c>
      <c r="P70" s="21" t="s">
        <v>749</v>
      </c>
      <c r="Q70" s="16" t="s">
        <v>155</v>
      </c>
      <c r="R70" s="15" t="s">
        <v>908</v>
      </c>
      <c r="S70">
        <v>14</v>
      </c>
      <c r="U70" t="s">
        <v>178</v>
      </c>
      <c r="V70" t="s">
        <v>1074</v>
      </c>
      <c r="X70" s="15"/>
      <c r="Y70" s="16"/>
      <c r="Z70" s="15"/>
      <c r="AA70" s="9">
        <v>2</v>
      </c>
      <c r="AB70" t="s">
        <v>146</v>
      </c>
      <c r="AD70" t="s">
        <v>1161</v>
      </c>
      <c r="AE70" t="s">
        <v>1161</v>
      </c>
      <c r="AF70" t="s">
        <v>1161</v>
      </c>
      <c r="AH70" t="s">
        <v>1161</v>
      </c>
      <c r="AI70" t="s">
        <v>1161</v>
      </c>
      <c r="AJ70" t="s">
        <v>1161</v>
      </c>
      <c r="AK70" t="s">
        <v>1218</v>
      </c>
      <c r="AL70" s="15"/>
      <c r="AM70" t="s">
        <v>1251</v>
      </c>
      <c r="AO70" s="16" t="s">
        <v>1218</v>
      </c>
      <c r="AP70" s="15"/>
      <c r="AQ70" s="18" t="s">
        <v>1249</v>
      </c>
      <c r="AS70" t="s">
        <v>1250</v>
      </c>
      <c r="AT70" s="3">
        <v>43281</v>
      </c>
      <c r="AU70" s="3">
        <v>43281</v>
      </c>
      <c r="AV70" s="2" t="s">
        <v>1272</v>
      </c>
    </row>
    <row r="71" spans="1:48" ht="38.25" x14ac:dyDescent="0.25">
      <c r="A71">
        <v>2018</v>
      </c>
      <c r="B71" s="3">
        <v>43191</v>
      </c>
      <c r="C71" s="3">
        <v>43281</v>
      </c>
      <c r="D71" t="s">
        <v>111</v>
      </c>
      <c r="E71" s="15" t="s">
        <v>346</v>
      </c>
      <c r="F71" s="15" t="s">
        <v>347</v>
      </c>
      <c r="G71" s="15" t="s">
        <v>348</v>
      </c>
      <c r="H71" s="15" t="s">
        <v>346</v>
      </c>
      <c r="I71" s="11" t="s">
        <v>1273</v>
      </c>
      <c r="J71" t="s">
        <v>113</v>
      </c>
      <c r="K71" s="2" t="s">
        <v>146</v>
      </c>
      <c r="L71" s="18" t="s">
        <v>115</v>
      </c>
      <c r="M71" s="15" t="s">
        <v>600</v>
      </c>
      <c r="N71" s="2" t="s">
        <v>115</v>
      </c>
      <c r="O71" t="s">
        <v>148</v>
      </c>
      <c r="P71" s="21" t="s">
        <v>758</v>
      </c>
      <c r="Q71" s="16" t="s">
        <v>155</v>
      </c>
      <c r="R71" s="15" t="s">
        <v>909</v>
      </c>
      <c r="S71">
        <v>2000</v>
      </c>
      <c r="T71" t="s">
        <v>1021</v>
      </c>
      <c r="U71" t="s">
        <v>178</v>
      </c>
      <c r="V71" t="s">
        <v>1075</v>
      </c>
      <c r="W71" s="10" t="s">
        <v>1270</v>
      </c>
      <c r="X71" s="15" t="s">
        <v>1257</v>
      </c>
      <c r="Y71" s="16"/>
      <c r="Z71" s="15" t="s">
        <v>1257</v>
      </c>
      <c r="AA71" s="9">
        <v>15</v>
      </c>
      <c r="AB71" t="s">
        <v>115</v>
      </c>
      <c r="AD71" t="s">
        <v>1161</v>
      </c>
      <c r="AE71" t="s">
        <v>1161</v>
      </c>
      <c r="AF71" t="s">
        <v>1161</v>
      </c>
      <c r="AH71" t="s">
        <v>1161</v>
      </c>
      <c r="AI71" t="s">
        <v>1161</v>
      </c>
      <c r="AJ71" t="s">
        <v>1161</v>
      </c>
      <c r="AK71" t="s">
        <v>1219</v>
      </c>
      <c r="AL71" s="22" t="str">
        <f>HYPERLINK("mailto:igutierrezc.@televisa.com.mx","igutierrezc.@televisa.com.mx ")</f>
        <v xml:space="preserve">igutierrezc.@televisa.com.mx </v>
      </c>
      <c r="AM71" t="s">
        <v>1251</v>
      </c>
      <c r="AO71" s="16" t="s">
        <v>1219</v>
      </c>
      <c r="AP71" s="22" t="str">
        <f>HYPERLINK("mailto:igutierrezc.@televisa.com.mx","igutierrezc.@televisa.com.mx ")</f>
        <v xml:space="preserve">igutierrezc.@televisa.com.mx </v>
      </c>
      <c r="AQ71" s="18" t="s">
        <v>1249</v>
      </c>
      <c r="AS71" t="s">
        <v>1250</v>
      </c>
      <c r="AT71" s="3">
        <v>43281</v>
      </c>
      <c r="AU71" s="3">
        <v>43281</v>
      </c>
      <c r="AV71" s="2" t="s">
        <v>1272</v>
      </c>
    </row>
    <row r="72" spans="1:48" ht="25.5" x14ac:dyDescent="0.25">
      <c r="A72">
        <v>2018</v>
      </c>
      <c r="B72" s="3">
        <v>43191</v>
      </c>
      <c r="C72" s="3">
        <v>43281</v>
      </c>
      <c r="D72" t="s">
        <v>111</v>
      </c>
      <c r="E72" s="15" t="s">
        <v>349</v>
      </c>
      <c r="F72" s="15" t="s">
        <v>350</v>
      </c>
      <c r="G72" s="15" t="s">
        <v>351</v>
      </c>
      <c r="H72" s="15" t="s">
        <v>349</v>
      </c>
      <c r="I72" s="11" t="s">
        <v>1273</v>
      </c>
      <c r="J72" t="s">
        <v>113</v>
      </c>
      <c r="K72" s="2" t="s">
        <v>146</v>
      </c>
      <c r="L72" s="18" t="s">
        <v>115</v>
      </c>
      <c r="M72" s="15" t="s">
        <v>601</v>
      </c>
      <c r="N72" s="2" t="s">
        <v>146</v>
      </c>
      <c r="O72" t="s">
        <v>148</v>
      </c>
      <c r="P72" s="21" t="s">
        <v>759</v>
      </c>
      <c r="Q72" s="16" t="s">
        <v>155</v>
      </c>
      <c r="R72" s="15" t="s">
        <v>910</v>
      </c>
      <c r="S72">
        <v>13606</v>
      </c>
      <c r="U72" t="s">
        <v>178</v>
      </c>
      <c r="V72" t="s">
        <v>1076</v>
      </c>
      <c r="X72" s="15"/>
      <c r="Y72" s="16"/>
      <c r="Z72" s="15"/>
      <c r="AA72" s="9">
        <v>2</v>
      </c>
      <c r="AB72" t="s">
        <v>146</v>
      </c>
      <c r="AD72" t="s">
        <v>1161</v>
      </c>
      <c r="AE72" t="s">
        <v>1161</v>
      </c>
      <c r="AF72" t="s">
        <v>1161</v>
      </c>
      <c r="AH72" t="s">
        <v>1161</v>
      </c>
      <c r="AI72" t="s">
        <v>1161</v>
      </c>
      <c r="AJ72" t="s">
        <v>1161</v>
      </c>
      <c r="AK72" t="s">
        <v>1220</v>
      </c>
      <c r="AL72" s="22" t="str">
        <f>HYPERLINK("mailto:ventas@blindadoseguro.com","ventas@blindadoseguro.com")</f>
        <v>ventas@blindadoseguro.com</v>
      </c>
      <c r="AM72" t="s">
        <v>1251</v>
      </c>
      <c r="AO72" s="16" t="s">
        <v>1220</v>
      </c>
      <c r="AP72" s="22" t="str">
        <f>HYPERLINK("mailto:ventas@blindadoseguro.com","ventas@blindadoseguro.com")</f>
        <v>ventas@blindadoseguro.com</v>
      </c>
      <c r="AQ72" s="18" t="s">
        <v>1249</v>
      </c>
      <c r="AS72" t="s">
        <v>1250</v>
      </c>
      <c r="AT72" s="3">
        <v>43281</v>
      </c>
      <c r="AU72" s="3">
        <v>43281</v>
      </c>
      <c r="AV72" s="2" t="s">
        <v>1272</v>
      </c>
    </row>
    <row r="73" spans="1:48" ht="25.5" x14ac:dyDescent="0.25">
      <c r="A73">
        <v>2018</v>
      </c>
      <c r="B73" s="3">
        <v>43191</v>
      </c>
      <c r="C73" s="3">
        <v>43281</v>
      </c>
      <c r="D73" t="s">
        <v>111</v>
      </c>
      <c r="E73" s="15" t="s">
        <v>352</v>
      </c>
      <c r="F73" s="15" t="s">
        <v>353</v>
      </c>
      <c r="G73" s="15" t="s">
        <v>309</v>
      </c>
      <c r="H73" s="15" t="s">
        <v>352</v>
      </c>
      <c r="I73" s="11" t="s">
        <v>1273</v>
      </c>
      <c r="J73" t="s">
        <v>113</v>
      </c>
      <c r="K73" s="2" t="s">
        <v>146</v>
      </c>
      <c r="L73" s="18" t="s">
        <v>115</v>
      </c>
      <c r="M73" s="15" t="s">
        <v>602</v>
      </c>
      <c r="N73" s="2" t="s">
        <v>146</v>
      </c>
      <c r="O73" t="s">
        <v>148</v>
      </c>
      <c r="P73" s="21" t="s">
        <v>760</v>
      </c>
      <c r="Q73" s="16" t="s">
        <v>155</v>
      </c>
      <c r="R73" s="15" t="s">
        <v>911</v>
      </c>
      <c r="S73">
        <v>7176</v>
      </c>
      <c r="U73" t="s">
        <v>178</v>
      </c>
      <c r="V73" t="s">
        <v>1077</v>
      </c>
      <c r="X73" s="15"/>
      <c r="Y73" s="16"/>
      <c r="Z73" s="15"/>
      <c r="AA73" s="9">
        <v>2</v>
      </c>
      <c r="AB73" t="s">
        <v>146</v>
      </c>
      <c r="AD73" t="s">
        <v>1161</v>
      </c>
      <c r="AE73" t="s">
        <v>1161</v>
      </c>
      <c r="AF73" t="s">
        <v>1161</v>
      </c>
      <c r="AH73" t="s">
        <v>1161</v>
      </c>
      <c r="AI73" t="s">
        <v>1161</v>
      </c>
      <c r="AJ73" t="s">
        <v>1161</v>
      </c>
      <c r="AK73" t="s">
        <v>1221</v>
      </c>
      <c r="AL73" s="22" t="str">
        <f>HYPERLINK("mailto:aarenas@labgamboa.com","aarenas@labgamboa.com")</f>
        <v>aarenas@labgamboa.com</v>
      </c>
      <c r="AM73" t="s">
        <v>1251</v>
      </c>
      <c r="AO73" s="16" t="s">
        <v>1221</v>
      </c>
      <c r="AP73" s="22" t="str">
        <f>HYPERLINK("mailto:aarenas@labgamboa.com","aarenas@labgamboa.com")</f>
        <v>aarenas@labgamboa.com</v>
      </c>
      <c r="AQ73" s="18" t="s">
        <v>1249</v>
      </c>
      <c r="AS73" t="s">
        <v>1250</v>
      </c>
      <c r="AT73" s="3">
        <v>43281</v>
      </c>
      <c r="AU73" s="3">
        <v>43281</v>
      </c>
      <c r="AV73" s="2" t="s">
        <v>1272</v>
      </c>
    </row>
    <row r="74" spans="1:48" ht="25.5" x14ac:dyDescent="0.25">
      <c r="A74">
        <v>2018</v>
      </c>
      <c r="B74" s="3">
        <v>43191</v>
      </c>
      <c r="C74" s="3">
        <v>43281</v>
      </c>
      <c r="D74" t="s">
        <v>111</v>
      </c>
      <c r="E74" s="15" t="s">
        <v>354</v>
      </c>
      <c r="F74" s="15" t="s">
        <v>355</v>
      </c>
      <c r="G74" s="15"/>
      <c r="H74" s="15" t="s">
        <v>354</v>
      </c>
      <c r="I74" s="11" t="s">
        <v>1273</v>
      </c>
      <c r="J74" t="s">
        <v>113</v>
      </c>
      <c r="K74" s="2" t="s">
        <v>146</v>
      </c>
      <c r="L74" s="18" t="s">
        <v>115</v>
      </c>
      <c r="M74" s="15" t="s">
        <v>603</v>
      </c>
      <c r="N74" s="2" t="s">
        <v>146</v>
      </c>
      <c r="O74" t="s">
        <v>148</v>
      </c>
      <c r="P74" s="21" t="s">
        <v>761</v>
      </c>
      <c r="Q74" s="16" t="s">
        <v>155</v>
      </c>
      <c r="R74" s="15" t="s">
        <v>912</v>
      </c>
      <c r="S74">
        <v>3315</v>
      </c>
      <c r="T74">
        <v>43</v>
      </c>
      <c r="U74" t="s">
        <v>178</v>
      </c>
      <c r="V74" t="s">
        <v>1078</v>
      </c>
      <c r="X74" s="15"/>
      <c r="Y74" s="16"/>
      <c r="Z74" s="15"/>
      <c r="AA74" s="9">
        <v>2</v>
      </c>
      <c r="AB74" t="s">
        <v>146</v>
      </c>
      <c r="AD74" t="s">
        <v>1161</v>
      </c>
      <c r="AE74" t="s">
        <v>1161</v>
      </c>
      <c r="AF74" t="s">
        <v>1161</v>
      </c>
      <c r="AH74" t="s">
        <v>1161</v>
      </c>
      <c r="AI74" t="s">
        <v>1161</v>
      </c>
      <c r="AJ74" t="s">
        <v>1161</v>
      </c>
      <c r="AK74" t="s">
        <v>1222</v>
      </c>
      <c r="AL74" s="15"/>
      <c r="AM74" t="s">
        <v>1251</v>
      </c>
      <c r="AO74" s="16" t="s">
        <v>1222</v>
      </c>
      <c r="AP74" s="15"/>
      <c r="AQ74" s="18" t="s">
        <v>1249</v>
      </c>
      <c r="AS74" t="s">
        <v>1250</v>
      </c>
      <c r="AT74" s="3">
        <v>43281</v>
      </c>
      <c r="AU74" s="3">
        <v>43281</v>
      </c>
      <c r="AV74" s="2" t="s">
        <v>1272</v>
      </c>
    </row>
    <row r="75" spans="1:48" ht="25.5" x14ac:dyDescent="0.25">
      <c r="A75">
        <v>2018</v>
      </c>
      <c r="B75" s="3">
        <v>43191</v>
      </c>
      <c r="C75" s="3">
        <v>43281</v>
      </c>
      <c r="D75" t="s">
        <v>111</v>
      </c>
      <c r="E75" s="15" t="s">
        <v>356</v>
      </c>
      <c r="F75" s="15" t="s">
        <v>357</v>
      </c>
      <c r="G75" s="15" t="s">
        <v>249</v>
      </c>
      <c r="H75" s="15" t="s">
        <v>356</v>
      </c>
      <c r="I75" s="11" t="s">
        <v>1273</v>
      </c>
      <c r="J75" t="s">
        <v>113</v>
      </c>
      <c r="K75" s="2" t="s">
        <v>146</v>
      </c>
      <c r="L75" s="18" t="s">
        <v>115</v>
      </c>
      <c r="M75" s="15" t="s">
        <v>604</v>
      </c>
      <c r="N75" s="2" t="s">
        <v>146</v>
      </c>
      <c r="O75" t="s">
        <v>148</v>
      </c>
      <c r="P75" s="21" t="s">
        <v>752</v>
      </c>
      <c r="Q75" s="16" t="s">
        <v>155</v>
      </c>
      <c r="R75" s="15" t="s">
        <v>913</v>
      </c>
      <c r="S75">
        <v>300</v>
      </c>
      <c r="U75" t="s">
        <v>178</v>
      </c>
      <c r="V75" t="s">
        <v>1079</v>
      </c>
      <c r="X75" s="15"/>
      <c r="Y75" s="16"/>
      <c r="Z75" s="15"/>
      <c r="AA75" s="9">
        <v>2</v>
      </c>
      <c r="AB75" t="s">
        <v>146</v>
      </c>
      <c r="AD75" t="s">
        <v>1161</v>
      </c>
      <c r="AE75" t="s">
        <v>1161</v>
      </c>
      <c r="AF75" t="s">
        <v>1161</v>
      </c>
      <c r="AH75" t="s">
        <v>1161</v>
      </c>
      <c r="AI75" t="s">
        <v>1161</v>
      </c>
      <c r="AJ75" t="s">
        <v>1161</v>
      </c>
      <c r="AK75" t="s">
        <v>1223</v>
      </c>
      <c r="AL75" s="22" t="str">
        <f>HYPERLINK("mailto:mariorivera@canal176.com","mariorivera@canal176.com")</f>
        <v>mariorivera@canal176.com</v>
      </c>
      <c r="AM75" t="s">
        <v>1251</v>
      </c>
      <c r="AO75" s="16" t="s">
        <v>1223</v>
      </c>
      <c r="AP75" s="22" t="str">
        <f>HYPERLINK("mailto:mariorivera@canal176.com","mariorivera@canal176.com")</f>
        <v>mariorivera@canal176.com</v>
      </c>
      <c r="AQ75" s="18" t="s">
        <v>1249</v>
      </c>
      <c r="AS75" t="s">
        <v>1250</v>
      </c>
      <c r="AT75" s="3">
        <v>43281</v>
      </c>
      <c r="AU75" s="3">
        <v>43281</v>
      </c>
      <c r="AV75" s="2" t="s">
        <v>1272</v>
      </c>
    </row>
    <row r="76" spans="1:48" ht="25.5" x14ac:dyDescent="0.25">
      <c r="A76">
        <v>2018</v>
      </c>
      <c r="B76" s="3">
        <v>43191</v>
      </c>
      <c r="C76" s="3">
        <v>43281</v>
      </c>
      <c r="D76" t="s">
        <v>111</v>
      </c>
      <c r="E76" s="15" t="s">
        <v>358</v>
      </c>
      <c r="F76" s="15" t="s">
        <v>359</v>
      </c>
      <c r="G76" s="15"/>
      <c r="H76" s="15" t="s">
        <v>358</v>
      </c>
      <c r="I76" s="11" t="s">
        <v>1273</v>
      </c>
      <c r="J76" t="s">
        <v>113</v>
      </c>
      <c r="K76" s="2" t="s">
        <v>146</v>
      </c>
      <c r="L76" s="18" t="s">
        <v>115</v>
      </c>
      <c r="M76" s="15" t="s">
        <v>605</v>
      </c>
      <c r="N76" s="2" t="s">
        <v>146</v>
      </c>
      <c r="O76" t="s">
        <v>148</v>
      </c>
      <c r="P76" s="21" t="s">
        <v>762</v>
      </c>
      <c r="Q76" s="16" t="s">
        <v>155</v>
      </c>
      <c r="R76" s="15" t="s">
        <v>914</v>
      </c>
      <c r="S76">
        <v>668</v>
      </c>
      <c r="U76" t="s">
        <v>178</v>
      </c>
      <c r="V76" t="s">
        <v>1080</v>
      </c>
      <c r="X76" s="15"/>
      <c r="Y76" s="16"/>
      <c r="Z76" s="15"/>
      <c r="AA76" s="9">
        <v>2</v>
      </c>
      <c r="AB76" t="s">
        <v>146</v>
      </c>
      <c r="AD76" t="s">
        <v>1161</v>
      </c>
      <c r="AE76" t="s">
        <v>1161</v>
      </c>
      <c r="AF76" t="s">
        <v>1161</v>
      </c>
      <c r="AH76" t="s">
        <v>1161</v>
      </c>
      <c r="AI76" t="s">
        <v>1161</v>
      </c>
      <c r="AJ76" t="s">
        <v>1161</v>
      </c>
      <c r="AK76" t="s">
        <v>1224</v>
      </c>
      <c r="AL76" s="22" t="str">
        <f>HYPERLINK("mailto:ferreteriadelpacifico@prodigy.net.mx","ferreteriadelpacifico@prodigy.net.mx")</f>
        <v>ferreteriadelpacifico@prodigy.net.mx</v>
      </c>
      <c r="AM76" t="s">
        <v>1251</v>
      </c>
      <c r="AO76" s="16" t="s">
        <v>1224</v>
      </c>
      <c r="AP76" s="22" t="str">
        <f>HYPERLINK("mailto:ferreteriadelpacifico@prodigy.net.mx","ferreteriadelpacifico@prodigy.net.mx")</f>
        <v>ferreteriadelpacifico@prodigy.net.mx</v>
      </c>
      <c r="AQ76" s="18" t="s">
        <v>1249</v>
      </c>
      <c r="AS76" t="s">
        <v>1250</v>
      </c>
      <c r="AT76" s="3">
        <v>43281</v>
      </c>
      <c r="AU76" s="3">
        <v>43281</v>
      </c>
      <c r="AV76" s="2" t="s">
        <v>1272</v>
      </c>
    </row>
    <row r="77" spans="1:48" ht="25.5" x14ac:dyDescent="0.25">
      <c r="A77">
        <v>2018</v>
      </c>
      <c r="B77" s="3">
        <v>43191</v>
      </c>
      <c r="C77" s="3">
        <v>43281</v>
      </c>
      <c r="D77" t="s">
        <v>111</v>
      </c>
      <c r="E77" s="15" t="s">
        <v>360</v>
      </c>
      <c r="F77" s="15" t="s">
        <v>361</v>
      </c>
      <c r="G77" s="15" t="s">
        <v>116</v>
      </c>
      <c r="H77" s="15" t="s">
        <v>360</v>
      </c>
      <c r="I77" s="11" t="s">
        <v>1273</v>
      </c>
      <c r="J77" t="s">
        <v>113</v>
      </c>
      <c r="K77" s="2" t="s">
        <v>146</v>
      </c>
      <c r="L77" s="18" t="s">
        <v>115</v>
      </c>
      <c r="M77" s="15" t="s">
        <v>606</v>
      </c>
      <c r="N77" s="2" t="s">
        <v>146</v>
      </c>
      <c r="O77" t="s">
        <v>148</v>
      </c>
      <c r="P77" s="21" t="s">
        <v>763</v>
      </c>
      <c r="Q77" s="16" t="s">
        <v>155</v>
      </c>
      <c r="R77" s="15" t="s">
        <v>915</v>
      </c>
      <c r="S77">
        <v>9068</v>
      </c>
      <c r="U77" t="s">
        <v>178</v>
      </c>
      <c r="V77" t="s">
        <v>1081</v>
      </c>
      <c r="X77" s="15"/>
      <c r="Y77" s="16"/>
      <c r="Z77" s="15"/>
      <c r="AA77" s="9">
        <v>2</v>
      </c>
      <c r="AB77" t="s">
        <v>146</v>
      </c>
      <c r="AD77" t="s">
        <v>1161</v>
      </c>
      <c r="AE77" t="s">
        <v>1161</v>
      </c>
      <c r="AF77" t="s">
        <v>1161</v>
      </c>
      <c r="AH77" t="s">
        <v>1161</v>
      </c>
      <c r="AI77" t="s">
        <v>1161</v>
      </c>
      <c r="AJ77" t="s">
        <v>1161</v>
      </c>
      <c r="AK77" t="s">
        <v>1225</v>
      </c>
      <c r="AL77" s="22" t="str">
        <f>HYPERLINK("mailto:anahi-hz@hotmal.com","anahi-hz@hotmal.com")</f>
        <v>anahi-hz@hotmal.com</v>
      </c>
      <c r="AM77" t="s">
        <v>1251</v>
      </c>
      <c r="AO77" s="16" t="s">
        <v>1225</v>
      </c>
      <c r="AP77" s="22" t="str">
        <f>HYPERLINK("mailto:anahi-hz@hotmal.com","anahi-hz@hotmal.com")</f>
        <v>anahi-hz@hotmal.com</v>
      </c>
      <c r="AQ77" s="18" t="s">
        <v>1249</v>
      </c>
      <c r="AS77" t="s">
        <v>1250</v>
      </c>
      <c r="AT77" s="3">
        <v>43281</v>
      </c>
      <c r="AU77" s="3">
        <v>43281</v>
      </c>
      <c r="AV77" s="2" t="s">
        <v>1272</v>
      </c>
    </row>
    <row r="78" spans="1:48" ht="25.5" x14ac:dyDescent="0.25">
      <c r="A78">
        <v>2018</v>
      </c>
      <c r="B78" s="3">
        <v>43191</v>
      </c>
      <c r="C78" s="3">
        <v>43281</v>
      </c>
      <c r="D78" t="s">
        <v>111</v>
      </c>
      <c r="E78" s="15" t="s">
        <v>238</v>
      </c>
      <c r="F78" s="15" t="s">
        <v>362</v>
      </c>
      <c r="G78" s="15" t="s">
        <v>363</v>
      </c>
      <c r="H78" s="15" t="s">
        <v>238</v>
      </c>
      <c r="I78" s="11" t="s">
        <v>1273</v>
      </c>
      <c r="J78" t="s">
        <v>113</v>
      </c>
      <c r="K78" s="2" t="s">
        <v>146</v>
      </c>
      <c r="L78" s="18" t="s">
        <v>115</v>
      </c>
      <c r="M78" s="15" t="s">
        <v>607</v>
      </c>
      <c r="N78" s="2" t="s">
        <v>146</v>
      </c>
      <c r="O78" t="s">
        <v>148</v>
      </c>
      <c r="P78" s="21" t="s">
        <v>764</v>
      </c>
      <c r="Q78" s="16" t="s">
        <v>155</v>
      </c>
      <c r="R78" s="15" t="s">
        <v>916</v>
      </c>
      <c r="S78">
        <v>2003</v>
      </c>
      <c r="T78">
        <v>16</v>
      </c>
      <c r="U78" t="s">
        <v>178</v>
      </c>
      <c r="V78" t="s">
        <v>1082</v>
      </c>
      <c r="X78" s="15"/>
      <c r="Y78" s="16"/>
      <c r="Z78" s="15"/>
      <c r="AA78" s="9">
        <v>2</v>
      </c>
      <c r="AB78" t="s">
        <v>146</v>
      </c>
      <c r="AD78" t="s">
        <v>1161</v>
      </c>
      <c r="AE78" t="s">
        <v>1161</v>
      </c>
      <c r="AF78" t="s">
        <v>1161</v>
      </c>
      <c r="AH78" t="s">
        <v>1161</v>
      </c>
      <c r="AI78" t="s">
        <v>1161</v>
      </c>
      <c r="AJ78" t="s">
        <v>1161</v>
      </c>
      <c r="AK78" t="s">
        <v>1226</v>
      </c>
      <c r="AL78" s="22" t="str">
        <f>HYPERLINK("mailto:bajaview@hotmail.com","bajaview@hotmail.com")</f>
        <v>bajaview@hotmail.com</v>
      </c>
      <c r="AM78" t="s">
        <v>1251</v>
      </c>
      <c r="AO78" s="16" t="s">
        <v>1226</v>
      </c>
      <c r="AP78" s="22" t="str">
        <f>HYPERLINK("mailto:bajaview@hotmail.com","bajaview@hotmail.com")</f>
        <v>bajaview@hotmail.com</v>
      </c>
      <c r="AQ78" s="18" t="s">
        <v>1249</v>
      </c>
      <c r="AS78" t="s">
        <v>1250</v>
      </c>
      <c r="AT78" s="3">
        <v>43281</v>
      </c>
      <c r="AU78" s="3">
        <v>43281</v>
      </c>
      <c r="AV78" s="2" t="s">
        <v>1272</v>
      </c>
    </row>
    <row r="79" spans="1:48" ht="25.5" x14ac:dyDescent="0.25">
      <c r="A79">
        <v>2018</v>
      </c>
      <c r="B79" s="3">
        <v>43191</v>
      </c>
      <c r="C79" s="3">
        <v>43281</v>
      </c>
      <c r="D79" t="s">
        <v>111</v>
      </c>
      <c r="E79" s="15" t="s">
        <v>364</v>
      </c>
      <c r="F79" s="15" t="s">
        <v>365</v>
      </c>
      <c r="G79" s="15" t="s">
        <v>366</v>
      </c>
      <c r="H79" s="15" t="s">
        <v>364</v>
      </c>
      <c r="I79" s="11" t="s">
        <v>1273</v>
      </c>
      <c r="J79" t="s">
        <v>113</v>
      </c>
      <c r="K79" s="2" t="s">
        <v>146</v>
      </c>
      <c r="L79" s="18" t="s">
        <v>115</v>
      </c>
      <c r="M79" s="15" t="s">
        <v>608</v>
      </c>
      <c r="N79" s="2" t="s">
        <v>146</v>
      </c>
      <c r="O79" t="s">
        <v>148</v>
      </c>
      <c r="P79" s="21" t="s">
        <v>765</v>
      </c>
      <c r="Q79" s="16" t="s">
        <v>155</v>
      </c>
      <c r="R79" s="15" t="s">
        <v>917</v>
      </c>
      <c r="S79">
        <v>9950</v>
      </c>
      <c r="U79" t="s">
        <v>178</v>
      </c>
      <c r="V79" t="s">
        <v>1083</v>
      </c>
      <c r="W79" s="10" t="s">
        <v>1253</v>
      </c>
      <c r="X79" s="15" t="s">
        <v>1252</v>
      </c>
      <c r="Y79" s="17" t="s">
        <v>1268</v>
      </c>
      <c r="Z79" s="15" t="s">
        <v>1252</v>
      </c>
      <c r="AA79" s="9">
        <v>2</v>
      </c>
      <c r="AB79" t="s">
        <v>146</v>
      </c>
      <c r="AD79" t="s">
        <v>1161</v>
      </c>
      <c r="AE79" t="s">
        <v>1161</v>
      </c>
      <c r="AF79" t="s">
        <v>1161</v>
      </c>
      <c r="AH79" t="s">
        <v>1161</v>
      </c>
      <c r="AI79" t="s">
        <v>1161</v>
      </c>
      <c r="AJ79" t="s">
        <v>1161</v>
      </c>
      <c r="AK79" t="s">
        <v>1227</v>
      </c>
      <c r="AL79" s="22" t="str">
        <f>HYPERLINK("mailto:gerente.general@nissantijuana.com","gerente.general@nissantijuana.com")</f>
        <v>gerente.general@nissantijuana.com</v>
      </c>
      <c r="AM79" t="s">
        <v>1251</v>
      </c>
      <c r="AO79" s="16" t="s">
        <v>1227</v>
      </c>
      <c r="AP79" s="22" t="str">
        <f>HYPERLINK("mailto:gerente.general@nissantijuana.com","gerente.general@nissantijuana.com")</f>
        <v>gerente.general@nissantijuana.com</v>
      </c>
      <c r="AQ79" s="18" t="s">
        <v>1249</v>
      </c>
      <c r="AS79" t="s">
        <v>1250</v>
      </c>
      <c r="AT79" s="3">
        <v>43281</v>
      </c>
      <c r="AU79" s="3">
        <v>43281</v>
      </c>
      <c r="AV79" s="2" t="s">
        <v>1272</v>
      </c>
    </row>
    <row r="80" spans="1:48" ht="25.5" x14ac:dyDescent="0.25">
      <c r="A80">
        <v>2018</v>
      </c>
      <c r="B80" s="3">
        <v>43191</v>
      </c>
      <c r="C80" s="3">
        <v>43281</v>
      </c>
      <c r="D80" t="s">
        <v>111</v>
      </c>
      <c r="E80" s="15" t="s">
        <v>367</v>
      </c>
      <c r="F80" s="15" t="s">
        <v>290</v>
      </c>
      <c r="G80" s="15" t="s">
        <v>368</v>
      </c>
      <c r="H80" s="15" t="s">
        <v>367</v>
      </c>
      <c r="I80" s="11" t="s">
        <v>1273</v>
      </c>
      <c r="J80" t="s">
        <v>113</v>
      </c>
      <c r="K80" s="2" t="s">
        <v>146</v>
      </c>
      <c r="L80" s="18" t="s">
        <v>115</v>
      </c>
      <c r="M80" s="15" t="s">
        <v>609</v>
      </c>
      <c r="N80" s="2" t="s">
        <v>146</v>
      </c>
      <c r="O80" t="s">
        <v>148</v>
      </c>
      <c r="P80" s="21" t="s">
        <v>766</v>
      </c>
      <c r="Q80" s="16" t="s">
        <v>155</v>
      </c>
      <c r="R80" s="15" t="s">
        <v>918</v>
      </c>
      <c r="S80">
        <v>950</v>
      </c>
      <c r="T80">
        <v>12</v>
      </c>
      <c r="U80" t="s">
        <v>178</v>
      </c>
      <c r="V80" t="s">
        <v>1084</v>
      </c>
      <c r="W80" s="10" t="s">
        <v>1253</v>
      </c>
      <c r="X80" s="15" t="s">
        <v>1252</v>
      </c>
      <c r="Y80" s="17" t="s">
        <v>1268</v>
      </c>
      <c r="Z80" s="15" t="s">
        <v>1252</v>
      </c>
      <c r="AA80" s="9">
        <v>2</v>
      </c>
      <c r="AB80" t="s">
        <v>146</v>
      </c>
      <c r="AD80" t="s">
        <v>1161</v>
      </c>
      <c r="AE80" t="s">
        <v>1161</v>
      </c>
      <c r="AF80" t="s">
        <v>1161</v>
      </c>
      <c r="AH80" t="s">
        <v>1161</v>
      </c>
      <c r="AI80" t="s">
        <v>1161</v>
      </c>
      <c r="AJ80" t="s">
        <v>1161</v>
      </c>
      <c r="AK80" t="s">
        <v>1228</v>
      </c>
      <c r="AL80" s="22" t="str">
        <f>HYPERLINK("mailto:emoroyoqui@uniradio.com","emoroyoqui@uniradio.com")</f>
        <v>emoroyoqui@uniradio.com</v>
      </c>
      <c r="AM80" t="s">
        <v>1251</v>
      </c>
      <c r="AO80" s="16" t="s">
        <v>1228</v>
      </c>
      <c r="AP80" s="22" t="str">
        <f>HYPERLINK("mailto:emoroyoqui@uniradio.com","emoroyoqui@uniradio.com")</f>
        <v>emoroyoqui@uniradio.com</v>
      </c>
      <c r="AQ80" s="18" t="s">
        <v>1249</v>
      </c>
      <c r="AS80" t="s">
        <v>1250</v>
      </c>
      <c r="AT80" s="3">
        <v>43281</v>
      </c>
      <c r="AU80" s="3">
        <v>43281</v>
      </c>
      <c r="AV80" s="2" t="s">
        <v>1272</v>
      </c>
    </row>
    <row r="81" spans="1:48" ht="38.25" x14ac:dyDescent="0.25">
      <c r="A81">
        <v>2018</v>
      </c>
      <c r="B81" s="3">
        <v>43191</v>
      </c>
      <c r="C81" s="3">
        <v>43281</v>
      </c>
      <c r="D81" t="s">
        <v>111</v>
      </c>
      <c r="E81" s="15" t="s">
        <v>369</v>
      </c>
      <c r="F81" s="15" t="s">
        <v>307</v>
      </c>
      <c r="G81" s="15"/>
      <c r="H81" s="15" t="s">
        <v>369</v>
      </c>
      <c r="I81" s="11" t="s">
        <v>1273</v>
      </c>
      <c r="J81" t="s">
        <v>113</v>
      </c>
      <c r="K81" s="2" t="s">
        <v>146</v>
      </c>
      <c r="L81" s="18" t="s">
        <v>115</v>
      </c>
      <c r="M81" s="15" t="s">
        <v>610</v>
      </c>
      <c r="N81" s="2" t="s">
        <v>146</v>
      </c>
      <c r="O81" t="s">
        <v>148</v>
      </c>
      <c r="P81" s="19"/>
      <c r="Q81" t="s">
        <v>155</v>
      </c>
      <c r="R81" s="20" t="s">
        <v>919</v>
      </c>
      <c r="U81" t="s">
        <v>178</v>
      </c>
      <c r="V81" t="s">
        <v>1085</v>
      </c>
      <c r="X81" s="15" t="s">
        <v>1258</v>
      </c>
      <c r="Y81" s="16"/>
      <c r="Z81" s="15" t="s">
        <v>1258</v>
      </c>
      <c r="AA81" s="9">
        <v>2</v>
      </c>
      <c r="AB81" t="s">
        <v>146</v>
      </c>
      <c r="AD81" t="s">
        <v>1161</v>
      </c>
      <c r="AE81" t="s">
        <v>1161</v>
      </c>
      <c r="AF81" t="s">
        <v>1161</v>
      </c>
      <c r="AH81" t="s">
        <v>1161</v>
      </c>
      <c r="AI81" t="s">
        <v>1161</v>
      </c>
      <c r="AJ81" t="s">
        <v>1161</v>
      </c>
      <c r="AK81" t="s">
        <v>1229</v>
      </c>
      <c r="AL81" s="15"/>
      <c r="AM81" t="s">
        <v>1251</v>
      </c>
      <c r="AO81" s="16" t="s">
        <v>1229</v>
      </c>
      <c r="AP81" s="15"/>
      <c r="AQ81" s="18" t="s">
        <v>1249</v>
      </c>
      <c r="AS81" t="s">
        <v>1250</v>
      </c>
      <c r="AT81" s="3">
        <v>43281</v>
      </c>
      <c r="AU81" s="3">
        <v>43281</v>
      </c>
      <c r="AV81" s="2" t="s">
        <v>1272</v>
      </c>
    </row>
    <row r="82" spans="1:48" ht="25.5" x14ac:dyDescent="0.25">
      <c r="A82">
        <v>2018</v>
      </c>
      <c r="B82" s="3">
        <v>43191</v>
      </c>
      <c r="C82" s="3">
        <v>43281</v>
      </c>
      <c r="D82" t="s">
        <v>111</v>
      </c>
      <c r="E82" s="15" t="s">
        <v>364</v>
      </c>
      <c r="F82" s="15" t="s">
        <v>237</v>
      </c>
      <c r="G82" s="15" t="s">
        <v>370</v>
      </c>
      <c r="H82" s="15" t="s">
        <v>364</v>
      </c>
      <c r="I82" s="11" t="s">
        <v>1273</v>
      </c>
      <c r="J82" t="s">
        <v>113</v>
      </c>
      <c r="K82" s="2" t="s">
        <v>146</v>
      </c>
      <c r="L82" s="18" t="s">
        <v>115</v>
      </c>
      <c r="M82" s="15" t="s">
        <v>611</v>
      </c>
      <c r="N82" s="2" t="s">
        <v>146</v>
      </c>
      <c r="O82" t="s">
        <v>148</v>
      </c>
      <c r="P82" s="5" t="s">
        <v>767</v>
      </c>
      <c r="Q82" t="s">
        <v>155</v>
      </c>
      <c r="R82" s="4" t="s">
        <v>920</v>
      </c>
      <c r="S82">
        <v>2</v>
      </c>
      <c r="T82" t="s">
        <v>1022</v>
      </c>
      <c r="U82" t="s">
        <v>178</v>
      </c>
      <c r="V82" t="s">
        <v>1086</v>
      </c>
      <c r="W82">
        <v>1</v>
      </c>
      <c r="X82" s="15" t="s">
        <v>1252</v>
      </c>
      <c r="Y82" s="17" t="s">
        <v>1268</v>
      </c>
      <c r="Z82" s="15" t="s">
        <v>1252</v>
      </c>
      <c r="AA82" s="9">
        <v>2</v>
      </c>
      <c r="AB82" t="s">
        <v>146</v>
      </c>
      <c r="AD82" t="s">
        <v>1161</v>
      </c>
      <c r="AE82" t="s">
        <v>1161</v>
      </c>
      <c r="AF82" t="s">
        <v>1161</v>
      </c>
      <c r="AH82" t="s">
        <v>1161</v>
      </c>
      <c r="AI82" t="s">
        <v>1161</v>
      </c>
      <c r="AJ82" t="s">
        <v>1161</v>
      </c>
      <c r="AK82" t="s">
        <v>1230</v>
      </c>
      <c r="AL82" s="22" t="str">
        <f>HYPERLINK("mailto:gabriela@sistesistv.com.mx","gabriela@sistesistv.com.mx")</f>
        <v>gabriela@sistesistv.com.mx</v>
      </c>
      <c r="AM82" t="s">
        <v>1251</v>
      </c>
      <c r="AO82" s="16" t="s">
        <v>1230</v>
      </c>
      <c r="AP82" s="22" t="str">
        <f>HYPERLINK("mailto:gabriela@sistesistv.com.mx","gabriela@sistesistv.com.mx")</f>
        <v>gabriela@sistesistv.com.mx</v>
      </c>
      <c r="AQ82" s="18" t="s">
        <v>1249</v>
      </c>
      <c r="AS82" t="s">
        <v>1250</v>
      </c>
      <c r="AT82" s="3">
        <v>43281</v>
      </c>
      <c r="AU82" s="3">
        <v>43281</v>
      </c>
      <c r="AV82" s="2" t="s">
        <v>1272</v>
      </c>
    </row>
    <row r="83" spans="1:48" ht="25.5" x14ac:dyDescent="0.25">
      <c r="A83">
        <v>2018</v>
      </c>
      <c r="B83" s="3">
        <v>43191</v>
      </c>
      <c r="C83" s="3">
        <v>43281</v>
      </c>
      <c r="D83" t="s">
        <v>111</v>
      </c>
      <c r="E83" s="15" t="s">
        <v>371</v>
      </c>
      <c r="F83" s="15" t="s">
        <v>116</v>
      </c>
      <c r="G83" s="15" t="s">
        <v>259</v>
      </c>
      <c r="H83" s="15" t="s">
        <v>371</v>
      </c>
      <c r="I83" s="11" t="s">
        <v>1273</v>
      </c>
      <c r="J83" t="s">
        <v>113</v>
      </c>
      <c r="K83" s="2" t="s">
        <v>146</v>
      </c>
      <c r="L83" s="18" t="s">
        <v>115</v>
      </c>
      <c r="M83" s="15" t="s">
        <v>612</v>
      </c>
      <c r="N83" s="2" t="s">
        <v>146</v>
      </c>
      <c r="O83" t="s">
        <v>148</v>
      </c>
      <c r="P83" s="5" t="s">
        <v>768</v>
      </c>
      <c r="Q83" t="s">
        <v>155</v>
      </c>
      <c r="R83" s="4" t="s">
        <v>921</v>
      </c>
      <c r="S83">
        <v>102</v>
      </c>
      <c r="T83">
        <v>61</v>
      </c>
      <c r="U83" t="s">
        <v>178</v>
      </c>
      <c r="V83" t="s">
        <v>1087</v>
      </c>
      <c r="X83" s="15"/>
      <c r="Y83" s="16"/>
      <c r="Z83" s="15"/>
      <c r="AA83" s="9">
        <v>2</v>
      </c>
      <c r="AB83" t="s">
        <v>146</v>
      </c>
      <c r="AD83" t="s">
        <v>1161</v>
      </c>
      <c r="AE83" t="s">
        <v>1161</v>
      </c>
      <c r="AF83" t="s">
        <v>1161</v>
      </c>
      <c r="AH83" t="s">
        <v>1161</v>
      </c>
      <c r="AI83" t="s">
        <v>1161</v>
      </c>
      <c r="AJ83" t="s">
        <v>1161</v>
      </c>
      <c r="AK83" t="s">
        <v>1231</v>
      </c>
      <c r="AL83" s="22" t="str">
        <f>HYPERLINK("mailto:lupita.flores@campausa.mx","lupita.flores@campausa.mx")</f>
        <v>lupita.flores@campausa.mx</v>
      </c>
      <c r="AM83" t="s">
        <v>1251</v>
      </c>
      <c r="AO83" s="16" t="s">
        <v>1231</v>
      </c>
      <c r="AP83" s="22" t="str">
        <f>HYPERLINK("mailto:lupita.flores@campausa.mx","lupita.flores@campausa.mx")</f>
        <v>lupita.flores@campausa.mx</v>
      </c>
      <c r="AQ83" s="18" t="s">
        <v>1249</v>
      </c>
      <c r="AS83" t="s">
        <v>1250</v>
      </c>
      <c r="AT83" s="3">
        <v>43281</v>
      </c>
      <c r="AU83" s="3">
        <v>43281</v>
      </c>
      <c r="AV83" s="2" t="s">
        <v>1272</v>
      </c>
    </row>
    <row r="84" spans="1:48" ht="25.5" x14ac:dyDescent="0.25">
      <c r="A84">
        <v>2018</v>
      </c>
      <c r="B84" s="3">
        <v>43191</v>
      </c>
      <c r="C84" s="3">
        <v>43281</v>
      </c>
      <c r="D84" t="s">
        <v>111</v>
      </c>
      <c r="E84" s="15" t="s">
        <v>372</v>
      </c>
      <c r="F84" s="15" t="s">
        <v>269</v>
      </c>
      <c r="G84" s="15" t="s">
        <v>373</v>
      </c>
      <c r="H84" s="15" t="s">
        <v>372</v>
      </c>
      <c r="I84" s="11" t="s">
        <v>1273</v>
      </c>
      <c r="J84" t="s">
        <v>113</v>
      </c>
      <c r="K84" s="2" t="s">
        <v>146</v>
      </c>
      <c r="L84" s="18" t="s">
        <v>115</v>
      </c>
      <c r="M84" s="15" t="s">
        <v>613</v>
      </c>
      <c r="N84" s="2" t="s">
        <v>146</v>
      </c>
      <c r="O84" t="s">
        <v>148</v>
      </c>
      <c r="P84" s="5" t="s">
        <v>769</v>
      </c>
      <c r="Q84" t="s">
        <v>155</v>
      </c>
      <c r="R84" s="4" t="s">
        <v>922</v>
      </c>
      <c r="S84">
        <v>1374</v>
      </c>
      <c r="T84" t="s">
        <v>1022</v>
      </c>
      <c r="U84" t="s">
        <v>178</v>
      </c>
      <c r="V84" t="s">
        <v>1088</v>
      </c>
      <c r="X84" s="15"/>
      <c r="Y84" s="16"/>
      <c r="Z84" s="15"/>
      <c r="AA84" s="9">
        <v>2</v>
      </c>
      <c r="AB84" t="s">
        <v>146</v>
      </c>
      <c r="AD84" t="s">
        <v>1161</v>
      </c>
      <c r="AE84" t="s">
        <v>1161</v>
      </c>
      <c r="AF84" t="s">
        <v>1161</v>
      </c>
      <c r="AH84" t="s">
        <v>1161</v>
      </c>
      <c r="AI84" t="s">
        <v>1161</v>
      </c>
      <c r="AJ84" t="s">
        <v>1161</v>
      </c>
      <c r="AK84" t="s">
        <v>1232</v>
      </c>
      <c r="AL84" s="22" t="str">
        <f>HYPERLINK("mailto:P.I.M.P.A@hotmil.com","P.I.M.P.A@hotmil.com")</f>
        <v>P.I.M.P.A@hotmil.com</v>
      </c>
      <c r="AM84" t="s">
        <v>1251</v>
      </c>
      <c r="AO84" s="16" t="s">
        <v>1232</v>
      </c>
      <c r="AP84" s="22" t="str">
        <f>HYPERLINK("mailto:P.I.M.P.A@hotmil.com","P.I.M.P.A@hotmil.com")</f>
        <v>P.I.M.P.A@hotmil.com</v>
      </c>
      <c r="AQ84" s="18" t="s">
        <v>1249</v>
      </c>
      <c r="AS84" t="s">
        <v>1250</v>
      </c>
      <c r="AT84" s="3">
        <v>43281</v>
      </c>
      <c r="AU84" s="3">
        <v>43281</v>
      </c>
      <c r="AV84" s="2" t="s">
        <v>1272</v>
      </c>
    </row>
    <row r="85" spans="1:48" ht="25.5" x14ac:dyDescent="0.25">
      <c r="A85">
        <v>2018</v>
      </c>
      <c r="B85" s="3">
        <v>43191</v>
      </c>
      <c r="C85" s="3">
        <v>43281</v>
      </c>
      <c r="D85" t="s">
        <v>111</v>
      </c>
      <c r="E85" s="15" t="s">
        <v>374</v>
      </c>
      <c r="F85" s="15" t="s">
        <v>375</v>
      </c>
      <c r="G85" s="15"/>
      <c r="H85" s="15" t="s">
        <v>374</v>
      </c>
      <c r="I85" s="11" t="s">
        <v>1273</v>
      </c>
      <c r="J85" t="s">
        <v>113</v>
      </c>
      <c r="K85" s="2" t="s">
        <v>146</v>
      </c>
      <c r="L85" s="18" t="s">
        <v>115</v>
      </c>
      <c r="M85" s="15" t="s">
        <v>614</v>
      </c>
      <c r="N85" s="2" t="s">
        <v>146</v>
      </c>
      <c r="O85" t="s">
        <v>148</v>
      </c>
      <c r="P85" s="5" t="s">
        <v>770</v>
      </c>
      <c r="Q85" t="s">
        <v>155</v>
      </c>
      <c r="R85" s="4" t="s">
        <v>923</v>
      </c>
      <c r="S85">
        <v>73</v>
      </c>
      <c r="T85">
        <v>2</v>
      </c>
      <c r="U85" t="s">
        <v>178</v>
      </c>
      <c r="V85" t="s">
        <v>1089</v>
      </c>
      <c r="X85" s="15"/>
      <c r="Y85" s="16"/>
      <c r="Z85" s="15"/>
      <c r="AA85" s="9">
        <v>2</v>
      </c>
      <c r="AB85" t="s">
        <v>146</v>
      </c>
      <c r="AD85" t="s">
        <v>1161</v>
      </c>
      <c r="AE85" t="s">
        <v>1161</v>
      </c>
      <c r="AF85" t="s">
        <v>1161</v>
      </c>
      <c r="AH85" t="s">
        <v>1161</v>
      </c>
      <c r="AI85" t="s">
        <v>1161</v>
      </c>
      <c r="AJ85" t="s">
        <v>1161</v>
      </c>
      <c r="AK85" t="s">
        <v>1233</v>
      </c>
      <c r="AL85" s="22" t="str">
        <f>HYPERLINK("mailto:copydepotbc@yahoo.com.mx","copydepotbc@yahoo.com.mx")</f>
        <v>copydepotbc@yahoo.com.mx</v>
      </c>
      <c r="AM85" t="s">
        <v>1251</v>
      </c>
      <c r="AO85" s="16" t="s">
        <v>1233</v>
      </c>
      <c r="AP85" s="22" t="str">
        <f>HYPERLINK("mailto:copydepotbc@yahoo.com.mx","copydepotbc@yahoo.com.mx")</f>
        <v>copydepotbc@yahoo.com.mx</v>
      </c>
      <c r="AQ85" s="18" t="s">
        <v>1249</v>
      </c>
      <c r="AS85" t="s">
        <v>1250</v>
      </c>
      <c r="AT85" s="3">
        <v>43281</v>
      </c>
      <c r="AU85" s="3">
        <v>43281</v>
      </c>
      <c r="AV85" s="2" t="s">
        <v>1272</v>
      </c>
    </row>
    <row r="86" spans="1:48" ht="25.5" x14ac:dyDescent="0.25">
      <c r="A86">
        <v>2018</v>
      </c>
      <c r="B86" s="3">
        <v>43191</v>
      </c>
      <c r="C86" s="3">
        <v>43281</v>
      </c>
      <c r="D86" t="s">
        <v>111</v>
      </c>
      <c r="E86" s="15" t="s">
        <v>376</v>
      </c>
      <c r="F86" s="15" t="s">
        <v>377</v>
      </c>
      <c r="G86" s="15" t="s">
        <v>378</v>
      </c>
      <c r="H86" s="15" t="s">
        <v>376</v>
      </c>
      <c r="I86" s="11" t="s">
        <v>1273</v>
      </c>
      <c r="J86" t="s">
        <v>113</v>
      </c>
      <c r="K86" s="2" t="s">
        <v>146</v>
      </c>
      <c r="L86" s="18" t="s">
        <v>115</v>
      </c>
      <c r="M86" s="15" t="s">
        <v>615</v>
      </c>
      <c r="N86" s="2" t="s">
        <v>146</v>
      </c>
      <c r="O86" t="s">
        <v>148</v>
      </c>
      <c r="P86" s="5" t="s">
        <v>771</v>
      </c>
      <c r="Q86" t="s">
        <v>155</v>
      </c>
      <c r="R86" s="4" t="s">
        <v>924</v>
      </c>
      <c r="S86">
        <v>373</v>
      </c>
      <c r="U86" t="s">
        <v>178</v>
      </c>
      <c r="V86" t="s">
        <v>1090</v>
      </c>
      <c r="X86" s="15"/>
      <c r="Y86" s="16"/>
      <c r="Z86" s="15"/>
      <c r="AA86" s="9">
        <v>2</v>
      </c>
      <c r="AB86" t="s">
        <v>146</v>
      </c>
      <c r="AD86" t="s">
        <v>1161</v>
      </c>
      <c r="AE86" t="s">
        <v>1161</v>
      </c>
      <c r="AF86" t="s">
        <v>1161</v>
      </c>
      <c r="AH86" t="s">
        <v>1161</v>
      </c>
      <c r="AI86" t="s">
        <v>1161</v>
      </c>
      <c r="AJ86" t="s">
        <v>1161</v>
      </c>
      <c r="AK86" t="s">
        <v>1234</v>
      </c>
      <c r="AL86" s="22" t="str">
        <f>HYPERLINK("mailto:guapoxxx7@hotmail.com","guapoxxx7@hotmail.com")</f>
        <v>guapoxxx7@hotmail.com</v>
      </c>
      <c r="AM86" t="s">
        <v>1251</v>
      </c>
      <c r="AO86" s="16" t="s">
        <v>1234</v>
      </c>
      <c r="AP86" s="22" t="str">
        <f>HYPERLINK("mailto:guapoxxx7@hotmail.com","guapoxxx7@hotmail.com")</f>
        <v>guapoxxx7@hotmail.com</v>
      </c>
      <c r="AQ86" s="18" t="s">
        <v>1249</v>
      </c>
      <c r="AS86" t="s">
        <v>1250</v>
      </c>
      <c r="AT86" s="3">
        <v>43281</v>
      </c>
      <c r="AU86" s="3">
        <v>43281</v>
      </c>
      <c r="AV86" s="2" t="s">
        <v>1272</v>
      </c>
    </row>
    <row r="87" spans="1:48" ht="25.5" x14ac:dyDescent="0.25">
      <c r="A87">
        <v>2018</v>
      </c>
      <c r="B87" s="3">
        <v>43191</v>
      </c>
      <c r="C87" s="3">
        <v>43281</v>
      </c>
      <c r="D87" t="s">
        <v>111</v>
      </c>
      <c r="E87" s="15" t="s">
        <v>379</v>
      </c>
      <c r="F87" s="15" t="s">
        <v>380</v>
      </c>
      <c r="G87" s="15" t="s">
        <v>237</v>
      </c>
      <c r="H87" s="15" t="s">
        <v>379</v>
      </c>
      <c r="I87" s="11" t="s">
        <v>1273</v>
      </c>
      <c r="J87" t="s">
        <v>113</v>
      </c>
      <c r="K87" s="2" t="s">
        <v>146</v>
      </c>
      <c r="L87" s="18" t="s">
        <v>115</v>
      </c>
      <c r="M87" s="15" t="s">
        <v>616</v>
      </c>
      <c r="N87" s="2" t="s">
        <v>146</v>
      </c>
      <c r="O87" t="s">
        <v>148</v>
      </c>
      <c r="P87" s="5" t="s">
        <v>707</v>
      </c>
      <c r="Q87" t="s">
        <v>155</v>
      </c>
      <c r="R87" s="4" t="s">
        <v>925</v>
      </c>
      <c r="S87">
        <v>306</v>
      </c>
      <c r="T87" t="s">
        <v>1022</v>
      </c>
      <c r="U87" t="s">
        <v>178</v>
      </c>
      <c r="V87" t="s">
        <v>925</v>
      </c>
      <c r="X87" s="15"/>
      <c r="Y87" s="16"/>
      <c r="Z87" s="15"/>
      <c r="AA87" s="9">
        <v>2</v>
      </c>
      <c r="AB87" t="s">
        <v>146</v>
      </c>
      <c r="AD87" t="s">
        <v>1161</v>
      </c>
      <c r="AE87" t="s">
        <v>1161</v>
      </c>
      <c r="AF87" t="s">
        <v>1161</v>
      </c>
      <c r="AH87" t="s">
        <v>1161</v>
      </c>
      <c r="AI87" t="s">
        <v>1161</v>
      </c>
      <c r="AJ87" t="s">
        <v>1161</v>
      </c>
      <c r="AK87" t="s">
        <v>1235</v>
      </c>
      <c r="AL87" s="22" t="str">
        <f>HYPERLINK("mailto:afatijuana@hotmail.com","afatijuana@hotmail.com")</f>
        <v>afatijuana@hotmail.com</v>
      </c>
      <c r="AM87" t="s">
        <v>1251</v>
      </c>
      <c r="AO87" s="16" t="s">
        <v>1235</v>
      </c>
      <c r="AP87" s="22" t="str">
        <f>HYPERLINK("mailto:afatijuana@hotmail.com","afatijuana@hotmail.com")</f>
        <v>afatijuana@hotmail.com</v>
      </c>
      <c r="AQ87" s="18" t="s">
        <v>1249</v>
      </c>
      <c r="AS87" t="s">
        <v>1250</v>
      </c>
      <c r="AT87" s="3">
        <v>43281</v>
      </c>
      <c r="AU87" s="3">
        <v>43281</v>
      </c>
      <c r="AV87" s="2" t="s">
        <v>1272</v>
      </c>
    </row>
    <row r="88" spans="1:48" ht="25.5" x14ac:dyDescent="0.25">
      <c r="A88">
        <v>2018</v>
      </c>
      <c r="B88" s="3">
        <v>43191</v>
      </c>
      <c r="C88" s="3">
        <v>43281</v>
      </c>
      <c r="D88" t="s">
        <v>111</v>
      </c>
      <c r="E88" s="15" t="s">
        <v>381</v>
      </c>
      <c r="F88" s="15" t="s">
        <v>335</v>
      </c>
      <c r="G88" s="15"/>
      <c r="H88" s="15" t="s">
        <v>381</v>
      </c>
      <c r="I88" s="11" t="s">
        <v>1273</v>
      </c>
      <c r="J88" t="s">
        <v>113</v>
      </c>
      <c r="K88" s="2" t="s">
        <v>146</v>
      </c>
      <c r="L88" s="18" t="s">
        <v>115</v>
      </c>
      <c r="M88" s="15" t="s">
        <v>617</v>
      </c>
      <c r="N88" s="2" t="s">
        <v>146</v>
      </c>
      <c r="O88" t="s">
        <v>148</v>
      </c>
      <c r="P88" s="5" t="s">
        <v>772</v>
      </c>
      <c r="Q88" t="s">
        <v>155</v>
      </c>
      <c r="R88" s="4" t="s">
        <v>926</v>
      </c>
      <c r="S88">
        <v>14149</v>
      </c>
      <c r="U88" t="s">
        <v>178</v>
      </c>
      <c r="V88" t="s">
        <v>1091</v>
      </c>
      <c r="X88" s="15"/>
      <c r="Y88" s="16"/>
      <c r="Z88" s="15"/>
      <c r="AA88" s="9">
        <v>2</v>
      </c>
      <c r="AB88" t="s">
        <v>146</v>
      </c>
      <c r="AD88" t="s">
        <v>1161</v>
      </c>
      <c r="AE88" t="s">
        <v>1161</v>
      </c>
      <c r="AF88" t="s">
        <v>1161</v>
      </c>
      <c r="AH88" t="s">
        <v>1161</v>
      </c>
      <c r="AI88" t="s">
        <v>1161</v>
      </c>
      <c r="AJ88" t="s">
        <v>1161</v>
      </c>
      <c r="AK88" t="s">
        <v>1236</v>
      </c>
      <c r="AL88" s="22" t="str">
        <f>HYPERLINK("mailto:capomasconstrucciones@yahoo.com.mx","capomasconstrucciones@yahoo.com.mx")</f>
        <v>capomasconstrucciones@yahoo.com.mx</v>
      </c>
      <c r="AM88" t="s">
        <v>1251</v>
      </c>
      <c r="AO88" s="16" t="s">
        <v>1236</v>
      </c>
      <c r="AP88" s="22" t="str">
        <f>HYPERLINK("mailto:capomasconstrucciones@yahoo.com.mx","capomasconstrucciones@yahoo.com.mx")</f>
        <v>capomasconstrucciones@yahoo.com.mx</v>
      </c>
      <c r="AQ88" s="18" t="s">
        <v>1249</v>
      </c>
      <c r="AS88" t="s">
        <v>1250</v>
      </c>
      <c r="AT88" s="3">
        <v>43281</v>
      </c>
      <c r="AU88" s="3">
        <v>43281</v>
      </c>
      <c r="AV88" s="2" t="s">
        <v>1272</v>
      </c>
    </row>
    <row r="89" spans="1:48" ht="25.5" x14ac:dyDescent="0.25">
      <c r="A89">
        <v>2018</v>
      </c>
      <c r="B89" s="3">
        <v>43191</v>
      </c>
      <c r="C89" s="3">
        <v>43281</v>
      </c>
      <c r="D89" t="s">
        <v>111</v>
      </c>
      <c r="E89" s="15" t="s">
        <v>382</v>
      </c>
      <c r="F89" s="15"/>
      <c r="G89" s="15"/>
      <c r="H89" s="15" t="s">
        <v>382</v>
      </c>
      <c r="I89" s="11" t="s">
        <v>1273</v>
      </c>
      <c r="J89" t="s">
        <v>113</v>
      </c>
      <c r="K89" s="2" t="s">
        <v>146</v>
      </c>
      <c r="L89" s="18" t="s">
        <v>115</v>
      </c>
      <c r="M89" s="15" t="s">
        <v>618</v>
      </c>
      <c r="N89" s="2" t="s">
        <v>143</v>
      </c>
      <c r="O89" t="s">
        <v>148</v>
      </c>
      <c r="P89" s="5" t="s">
        <v>773</v>
      </c>
      <c r="Q89" t="s">
        <v>155</v>
      </c>
      <c r="R89" s="4" t="s">
        <v>927</v>
      </c>
      <c r="S89">
        <v>316</v>
      </c>
      <c r="U89" t="s">
        <v>178</v>
      </c>
      <c r="V89" t="s">
        <v>1092</v>
      </c>
      <c r="X89" s="15" t="s">
        <v>1259</v>
      </c>
      <c r="Y89" s="16"/>
      <c r="Z89" s="15" t="s">
        <v>1259</v>
      </c>
      <c r="AA89" s="9">
        <v>19</v>
      </c>
      <c r="AB89" t="s">
        <v>143</v>
      </c>
      <c r="AD89" t="s">
        <v>1161</v>
      </c>
      <c r="AE89" t="s">
        <v>1161</v>
      </c>
      <c r="AF89" t="s">
        <v>1161</v>
      </c>
      <c r="AH89" t="s">
        <v>1161</v>
      </c>
      <c r="AI89" t="s">
        <v>1161</v>
      </c>
      <c r="AJ89" t="s">
        <v>1161</v>
      </c>
      <c r="AK89" t="s">
        <v>1237</v>
      </c>
      <c r="AL89" s="22" t="str">
        <f>HYPERLINK("mailto:roberto.garcia@multimedios.com","roberto.garcia@multimedios.com")</f>
        <v>roberto.garcia@multimedios.com</v>
      </c>
      <c r="AM89" t="s">
        <v>1251</v>
      </c>
      <c r="AO89" s="16" t="s">
        <v>1237</v>
      </c>
      <c r="AP89" s="22" t="str">
        <f>HYPERLINK("mailto:roberto.garcia@multimedios.com","roberto.garcia@multimedios.com")</f>
        <v>roberto.garcia@multimedios.com</v>
      </c>
      <c r="AQ89" s="18" t="s">
        <v>1249</v>
      </c>
      <c r="AS89" t="s">
        <v>1250</v>
      </c>
      <c r="AT89" s="3">
        <v>43281</v>
      </c>
      <c r="AU89" s="3">
        <v>43281</v>
      </c>
      <c r="AV89" s="2" t="s">
        <v>1272</v>
      </c>
    </row>
    <row r="90" spans="1:48" ht="25.5" x14ac:dyDescent="0.25">
      <c r="A90">
        <v>2018</v>
      </c>
      <c r="B90" s="3">
        <v>43191</v>
      </c>
      <c r="C90" s="3">
        <v>43281</v>
      </c>
      <c r="D90" t="s">
        <v>111</v>
      </c>
      <c r="E90" s="15" t="s">
        <v>383</v>
      </c>
      <c r="F90" s="15" t="s">
        <v>214</v>
      </c>
      <c r="G90" s="15"/>
      <c r="H90" s="15" t="s">
        <v>383</v>
      </c>
      <c r="I90" s="11" t="s">
        <v>1273</v>
      </c>
      <c r="J90" t="s">
        <v>113</v>
      </c>
      <c r="K90" s="2" t="s">
        <v>146</v>
      </c>
      <c r="L90" s="18" t="s">
        <v>115</v>
      </c>
      <c r="M90" s="15" t="s">
        <v>619</v>
      </c>
      <c r="N90" s="2" t="s">
        <v>146</v>
      </c>
      <c r="O90" t="s">
        <v>148</v>
      </c>
      <c r="P90" s="5" t="s">
        <v>774</v>
      </c>
      <c r="Q90" t="s">
        <v>155</v>
      </c>
      <c r="R90" s="4" t="s">
        <v>928</v>
      </c>
      <c r="S90">
        <v>270</v>
      </c>
      <c r="U90" t="s">
        <v>178</v>
      </c>
      <c r="V90" t="s">
        <v>1093</v>
      </c>
      <c r="X90" s="15"/>
      <c r="Y90" s="16"/>
      <c r="Z90" s="15"/>
      <c r="AA90" s="9">
        <v>2</v>
      </c>
      <c r="AB90" t="s">
        <v>146</v>
      </c>
      <c r="AD90" t="s">
        <v>1161</v>
      </c>
      <c r="AE90" t="s">
        <v>1161</v>
      </c>
      <c r="AF90" t="s">
        <v>1161</v>
      </c>
      <c r="AH90" t="s">
        <v>1161</v>
      </c>
      <c r="AI90" t="s">
        <v>1161</v>
      </c>
      <c r="AJ90" t="s">
        <v>1161</v>
      </c>
      <c r="AK90" t="s">
        <v>1238</v>
      </c>
      <c r="AL90" s="22" t="str">
        <f>HYPERLINK("mailto:bcforo@gmail.com","bcforo@gmail.com")</f>
        <v>bcforo@gmail.com</v>
      </c>
      <c r="AM90" t="s">
        <v>1251</v>
      </c>
      <c r="AO90" s="16" t="s">
        <v>1238</v>
      </c>
      <c r="AP90" s="22" t="str">
        <f>HYPERLINK("mailto:bcforo@gmail.com","bcforo@gmail.com")</f>
        <v>bcforo@gmail.com</v>
      </c>
      <c r="AQ90" s="18" t="s">
        <v>1249</v>
      </c>
      <c r="AS90" t="s">
        <v>1250</v>
      </c>
      <c r="AT90" s="3">
        <v>43281</v>
      </c>
      <c r="AU90" s="3">
        <v>43281</v>
      </c>
      <c r="AV90" s="2" t="s">
        <v>1272</v>
      </c>
    </row>
    <row r="91" spans="1:48" ht="25.5" x14ac:dyDescent="0.25">
      <c r="A91">
        <v>2018</v>
      </c>
      <c r="B91" s="3">
        <v>43191</v>
      </c>
      <c r="C91" s="3">
        <v>43281</v>
      </c>
      <c r="D91" t="s">
        <v>111</v>
      </c>
      <c r="E91" s="15" t="s">
        <v>384</v>
      </c>
      <c r="F91" s="15"/>
      <c r="G91" s="15"/>
      <c r="H91" s="15" t="s">
        <v>384</v>
      </c>
      <c r="I91" s="11" t="s">
        <v>1273</v>
      </c>
      <c r="J91" t="s">
        <v>113</v>
      </c>
      <c r="K91" s="2" t="s">
        <v>146</v>
      </c>
      <c r="L91" s="18" t="s">
        <v>115</v>
      </c>
      <c r="M91" s="15" t="s">
        <v>620</v>
      </c>
      <c r="N91" s="2" t="s">
        <v>146</v>
      </c>
      <c r="O91" t="s">
        <v>148</v>
      </c>
      <c r="P91" s="5" t="s">
        <v>775</v>
      </c>
      <c r="Q91" t="s">
        <v>155</v>
      </c>
      <c r="R91" s="4" t="s">
        <v>929</v>
      </c>
      <c r="S91">
        <v>1680</v>
      </c>
      <c r="U91" t="s">
        <v>178</v>
      </c>
      <c r="V91" t="s">
        <v>1094</v>
      </c>
      <c r="W91" s="10" t="s">
        <v>1253</v>
      </c>
      <c r="X91" s="15" t="s">
        <v>1252</v>
      </c>
      <c r="Y91" s="17" t="s">
        <v>1268</v>
      </c>
      <c r="Z91" s="15" t="s">
        <v>1252</v>
      </c>
      <c r="AA91" s="9">
        <v>2</v>
      </c>
      <c r="AB91" t="s">
        <v>146</v>
      </c>
      <c r="AD91" t="s">
        <v>1161</v>
      </c>
      <c r="AE91" t="s">
        <v>1161</v>
      </c>
      <c r="AF91" t="s">
        <v>1161</v>
      </c>
      <c r="AH91" t="s">
        <v>1161</v>
      </c>
      <c r="AI91" t="s">
        <v>1161</v>
      </c>
      <c r="AJ91" t="s">
        <v>1161</v>
      </c>
      <c r="AK91" t="s">
        <v>1239</v>
      </c>
      <c r="AL91" s="22" t="str">
        <f>HYPERLINK("mailto:me_de_bc@yahoo.com","me_de_bc@yahoo.com")</f>
        <v>me_de_bc@yahoo.com</v>
      </c>
      <c r="AM91" t="s">
        <v>1251</v>
      </c>
      <c r="AO91" s="16" t="s">
        <v>1239</v>
      </c>
      <c r="AP91" s="22" t="str">
        <f>HYPERLINK("mailto:me_de_bc@yahoo.com","me_de_bc@yahoo.com")</f>
        <v>me_de_bc@yahoo.com</v>
      </c>
      <c r="AQ91" s="18" t="s">
        <v>1249</v>
      </c>
      <c r="AS91" t="s">
        <v>1250</v>
      </c>
      <c r="AT91" s="3">
        <v>43281</v>
      </c>
      <c r="AU91" s="3">
        <v>43281</v>
      </c>
      <c r="AV91" s="2" t="s">
        <v>1272</v>
      </c>
    </row>
    <row r="92" spans="1:48" ht="25.5" x14ac:dyDescent="0.25">
      <c r="A92">
        <v>2018</v>
      </c>
      <c r="B92" s="3">
        <v>43191</v>
      </c>
      <c r="C92" s="3">
        <v>43281</v>
      </c>
      <c r="D92" t="s">
        <v>111</v>
      </c>
      <c r="E92" s="15" t="s">
        <v>385</v>
      </c>
      <c r="F92" s="15" t="s">
        <v>227</v>
      </c>
      <c r="G92" s="15"/>
      <c r="H92" s="15" t="s">
        <v>385</v>
      </c>
      <c r="I92" s="11" t="s">
        <v>1273</v>
      </c>
      <c r="J92" t="s">
        <v>113</v>
      </c>
      <c r="K92" s="2" t="s">
        <v>146</v>
      </c>
      <c r="L92" s="18" t="s">
        <v>115</v>
      </c>
      <c r="M92" s="15" t="s">
        <v>621</v>
      </c>
      <c r="N92" s="2" t="s">
        <v>146</v>
      </c>
      <c r="O92" t="s">
        <v>148</v>
      </c>
      <c r="P92" s="5" t="s">
        <v>715</v>
      </c>
      <c r="Q92" t="s">
        <v>155</v>
      </c>
      <c r="R92" s="4" t="s">
        <v>930</v>
      </c>
      <c r="S92">
        <v>108</v>
      </c>
      <c r="T92">
        <v>6</v>
      </c>
      <c r="U92" t="s">
        <v>178</v>
      </c>
      <c r="V92" t="s">
        <v>1095</v>
      </c>
      <c r="X92" s="15"/>
      <c r="Y92" s="16"/>
      <c r="Z92" s="15"/>
      <c r="AA92" s="9">
        <v>2</v>
      </c>
      <c r="AB92" t="s">
        <v>146</v>
      </c>
      <c r="AD92" t="s">
        <v>1161</v>
      </c>
      <c r="AE92" t="s">
        <v>1161</v>
      </c>
      <c r="AF92" t="s">
        <v>1161</v>
      </c>
      <c r="AH92" t="s">
        <v>1161</v>
      </c>
      <c r="AI92" t="s">
        <v>1161</v>
      </c>
      <c r="AJ92" t="s">
        <v>1161</v>
      </c>
      <c r="AK92" t="s">
        <v>1240</v>
      </c>
      <c r="AL92" s="22" t="str">
        <f>HYPERLINK("mailto:imprentaromo@gmail.com","imprentaromo@gmail.com")</f>
        <v>imprentaromo@gmail.com</v>
      </c>
      <c r="AM92" t="s">
        <v>1251</v>
      </c>
      <c r="AO92" s="16" t="s">
        <v>1240</v>
      </c>
      <c r="AP92" s="22" t="str">
        <f>HYPERLINK("mailto:imprentaromo@gmail.com","imprentaromo@gmail.com")</f>
        <v>imprentaromo@gmail.com</v>
      </c>
      <c r="AQ92" s="18" t="s">
        <v>1249</v>
      </c>
      <c r="AS92" t="s">
        <v>1250</v>
      </c>
      <c r="AT92" s="3">
        <v>43281</v>
      </c>
      <c r="AU92" s="3">
        <v>43281</v>
      </c>
      <c r="AV92" s="2" t="s">
        <v>1272</v>
      </c>
    </row>
    <row r="93" spans="1:48" ht="25.5" x14ac:dyDescent="0.25">
      <c r="A93">
        <v>2018</v>
      </c>
      <c r="B93" s="3">
        <v>43191</v>
      </c>
      <c r="C93" s="3">
        <v>43281</v>
      </c>
      <c r="D93" t="s">
        <v>111</v>
      </c>
      <c r="E93" s="15" t="s">
        <v>386</v>
      </c>
      <c r="F93" s="15" t="s">
        <v>387</v>
      </c>
      <c r="G93" s="15"/>
      <c r="H93" s="15" t="s">
        <v>386</v>
      </c>
      <c r="I93" s="11" t="s">
        <v>1273</v>
      </c>
      <c r="J93" t="s">
        <v>113</v>
      </c>
      <c r="K93" s="2" t="s">
        <v>146</v>
      </c>
      <c r="L93" s="18" t="s">
        <v>115</v>
      </c>
      <c r="M93" s="15" t="s">
        <v>622</v>
      </c>
      <c r="N93" s="2" t="s">
        <v>146</v>
      </c>
      <c r="O93" t="s">
        <v>148</v>
      </c>
      <c r="P93" s="5" t="s">
        <v>776</v>
      </c>
      <c r="Q93" t="s">
        <v>155</v>
      </c>
      <c r="R93" s="4" t="s">
        <v>931</v>
      </c>
      <c r="S93">
        <v>3436</v>
      </c>
      <c r="U93" t="s">
        <v>178</v>
      </c>
      <c r="V93" t="s">
        <v>931</v>
      </c>
      <c r="X93" s="15"/>
      <c r="Y93" s="16"/>
      <c r="Z93" s="15"/>
      <c r="AA93" s="9">
        <v>2</v>
      </c>
      <c r="AB93" t="s">
        <v>146</v>
      </c>
      <c r="AD93" t="s">
        <v>1161</v>
      </c>
      <c r="AE93" t="s">
        <v>1161</v>
      </c>
      <c r="AF93" t="s">
        <v>1161</v>
      </c>
      <c r="AH93" t="s">
        <v>1161</v>
      </c>
      <c r="AI93" t="s">
        <v>1161</v>
      </c>
      <c r="AJ93" t="s">
        <v>1161</v>
      </c>
      <c r="AK93" t="s">
        <v>1241</v>
      </c>
      <c r="AL93" s="22" t="str">
        <f>HYPERLINK("mailto:lic.ivanvillegas@gmail.com","lic.ivanvillegas@gmail.com")</f>
        <v>lic.ivanvillegas@gmail.com</v>
      </c>
      <c r="AM93" t="s">
        <v>1251</v>
      </c>
      <c r="AO93" s="16" t="s">
        <v>1241</v>
      </c>
      <c r="AP93" s="22" t="str">
        <f>HYPERLINK("mailto:lic.ivanvillegas@gmail.com","lic.ivanvillegas@gmail.com")</f>
        <v>lic.ivanvillegas@gmail.com</v>
      </c>
      <c r="AQ93" s="18" t="s">
        <v>1249</v>
      </c>
      <c r="AS93" t="s">
        <v>1250</v>
      </c>
      <c r="AT93" s="3">
        <v>43281</v>
      </c>
      <c r="AU93" s="3">
        <v>43281</v>
      </c>
      <c r="AV93" s="2" t="s">
        <v>1272</v>
      </c>
    </row>
    <row r="94" spans="1:48" ht="25.5" x14ac:dyDescent="0.25">
      <c r="A94">
        <v>2018</v>
      </c>
      <c r="B94" s="3">
        <v>43191</v>
      </c>
      <c r="C94" s="3">
        <v>43281</v>
      </c>
      <c r="D94" t="s">
        <v>111</v>
      </c>
      <c r="E94" s="15" t="s">
        <v>388</v>
      </c>
      <c r="F94" s="15" t="s">
        <v>389</v>
      </c>
      <c r="G94" s="15"/>
      <c r="H94" s="15" t="s">
        <v>388</v>
      </c>
      <c r="I94" s="11" t="s">
        <v>1273</v>
      </c>
      <c r="J94" t="s">
        <v>113</v>
      </c>
      <c r="K94" s="2" t="s">
        <v>146</v>
      </c>
      <c r="L94" s="18" t="s">
        <v>115</v>
      </c>
      <c r="M94" s="15" t="s">
        <v>623</v>
      </c>
      <c r="N94" s="2" t="s">
        <v>146</v>
      </c>
      <c r="O94" t="s">
        <v>148</v>
      </c>
      <c r="P94" s="5" t="s">
        <v>777</v>
      </c>
      <c r="Q94" t="s">
        <v>155</v>
      </c>
      <c r="R94" s="4" t="s">
        <v>932</v>
      </c>
      <c r="S94">
        <v>14962</v>
      </c>
      <c r="U94" t="s">
        <v>178</v>
      </c>
      <c r="V94" t="s">
        <v>1096</v>
      </c>
      <c r="X94" s="15"/>
      <c r="Y94" s="16"/>
      <c r="Z94" s="15"/>
      <c r="AA94" s="9">
        <v>2</v>
      </c>
      <c r="AB94" t="s">
        <v>146</v>
      </c>
      <c r="AD94" t="s">
        <v>1161</v>
      </c>
      <c r="AE94" t="s">
        <v>1161</v>
      </c>
      <c r="AF94" t="s">
        <v>1161</v>
      </c>
      <c r="AH94" t="s">
        <v>1161</v>
      </c>
      <c r="AI94" t="s">
        <v>1161</v>
      </c>
      <c r="AJ94" t="s">
        <v>1161</v>
      </c>
      <c r="AK94" t="s">
        <v>1242</v>
      </c>
      <c r="AL94" s="22" t="str">
        <f>HYPERLINK("mailto:melchorcastrogodoy@yahoo.com","melchorcastrogodoy@yahoo.com")</f>
        <v>melchorcastrogodoy@yahoo.com</v>
      </c>
      <c r="AM94" t="s">
        <v>1251</v>
      </c>
      <c r="AO94" s="16" t="s">
        <v>1242</v>
      </c>
      <c r="AP94" s="22" t="str">
        <f>HYPERLINK("mailto:melchorcastrogodoy@yahoo.com","melchorcastrogodoy@yahoo.com")</f>
        <v>melchorcastrogodoy@yahoo.com</v>
      </c>
      <c r="AQ94" s="18" t="s">
        <v>1249</v>
      </c>
      <c r="AS94" t="s">
        <v>1250</v>
      </c>
      <c r="AT94" s="3">
        <v>43281</v>
      </c>
      <c r="AU94" s="3">
        <v>43281</v>
      </c>
      <c r="AV94" s="2" t="s">
        <v>1272</v>
      </c>
    </row>
    <row r="95" spans="1:48" ht="25.5" x14ac:dyDescent="0.25">
      <c r="A95">
        <v>2018</v>
      </c>
      <c r="B95" s="3">
        <v>43191</v>
      </c>
      <c r="C95" s="3">
        <v>43281</v>
      </c>
      <c r="D95" t="s">
        <v>111</v>
      </c>
      <c r="E95" s="15" t="s">
        <v>390</v>
      </c>
      <c r="F95" s="15" t="s">
        <v>293</v>
      </c>
      <c r="G95" s="15"/>
      <c r="H95" s="15" t="s">
        <v>390</v>
      </c>
      <c r="I95" s="11" t="s">
        <v>1273</v>
      </c>
      <c r="J95" t="s">
        <v>113</v>
      </c>
      <c r="K95" s="2" t="s">
        <v>146</v>
      </c>
      <c r="L95" s="18" t="s">
        <v>115</v>
      </c>
      <c r="M95" s="15" t="s">
        <v>624</v>
      </c>
      <c r="N95" s="2" t="s">
        <v>146</v>
      </c>
      <c r="O95" t="s">
        <v>148</v>
      </c>
      <c r="P95" s="5" t="s">
        <v>752</v>
      </c>
      <c r="Q95" t="s">
        <v>155</v>
      </c>
      <c r="R95" s="4" t="s">
        <v>933</v>
      </c>
      <c r="U95" t="s">
        <v>178</v>
      </c>
      <c r="V95" t="s">
        <v>1097</v>
      </c>
      <c r="X95" s="15"/>
      <c r="Y95" s="16"/>
      <c r="Z95" s="15"/>
      <c r="AA95" s="9">
        <v>2</v>
      </c>
      <c r="AB95" t="s">
        <v>146</v>
      </c>
      <c r="AD95" t="s">
        <v>1161</v>
      </c>
      <c r="AE95" t="s">
        <v>1161</v>
      </c>
      <c r="AF95" t="s">
        <v>1161</v>
      </c>
      <c r="AH95" t="s">
        <v>1161</v>
      </c>
      <c r="AI95" t="s">
        <v>1161</v>
      </c>
      <c r="AJ95" t="s">
        <v>1161</v>
      </c>
      <c r="AK95" t="s">
        <v>1243</v>
      </c>
      <c r="AL95" s="22" t="str">
        <f>HYPERLINK("mailto:tijuananoticias@gmail.com","tijuananoticias@gmail.com")</f>
        <v>tijuananoticias@gmail.com</v>
      </c>
      <c r="AM95" t="s">
        <v>1251</v>
      </c>
      <c r="AO95" s="16" t="s">
        <v>1243</v>
      </c>
      <c r="AP95" s="22" t="str">
        <f>HYPERLINK("mailto:tijuananoticias@gmail.com","tijuananoticias@gmail.com")</f>
        <v>tijuananoticias@gmail.com</v>
      </c>
      <c r="AQ95" s="18" t="s">
        <v>1249</v>
      </c>
      <c r="AS95" t="s">
        <v>1250</v>
      </c>
      <c r="AT95" s="3">
        <v>43281</v>
      </c>
      <c r="AU95" s="3">
        <v>43281</v>
      </c>
      <c r="AV95" s="2" t="s">
        <v>1272</v>
      </c>
    </row>
    <row r="96" spans="1:48" ht="38.25" x14ac:dyDescent="0.25">
      <c r="A96">
        <v>2018</v>
      </c>
      <c r="B96" s="3">
        <v>43191</v>
      </c>
      <c r="C96" s="3">
        <v>43281</v>
      </c>
      <c r="D96" t="s">
        <v>111</v>
      </c>
      <c r="E96" s="15" t="s">
        <v>391</v>
      </c>
      <c r="F96" s="15" t="s">
        <v>392</v>
      </c>
      <c r="G96" s="15" t="s">
        <v>214</v>
      </c>
      <c r="H96" s="15" t="s">
        <v>391</v>
      </c>
      <c r="I96" s="11" t="s">
        <v>1273</v>
      </c>
      <c r="J96" t="s">
        <v>113</v>
      </c>
      <c r="K96" s="2" t="s">
        <v>146</v>
      </c>
      <c r="L96" s="18" t="s">
        <v>115</v>
      </c>
      <c r="M96" s="15" t="s">
        <v>625</v>
      </c>
      <c r="N96" s="2" t="s">
        <v>146</v>
      </c>
      <c r="O96" t="s">
        <v>148</v>
      </c>
      <c r="P96" s="5" t="s">
        <v>752</v>
      </c>
      <c r="Q96" t="s">
        <v>155</v>
      </c>
      <c r="R96" s="4" t="s">
        <v>934</v>
      </c>
      <c r="S96">
        <v>874</v>
      </c>
      <c r="T96" t="s">
        <v>1022</v>
      </c>
      <c r="U96" t="s">
        <v>178</v>
      </c>
      <c r="V96" t="s">
        <v>1098</v>
      </c>
      <c r="X96" s="15"/>
      <c r="Y96" s="16"/>
      <c r="Z96" s="15"/>
      <c r="AA96" s="9">
        <v>2</v>
      </c>
      <c r="AB96" t="s">
        <v>146</v>
      </c>
      <c r="AD96" t="s">
        <v>1161</v>
      </c>
      <c r="AE96" t="s">
        <v>1161</v>
      </c>
      <c r="AF96" t="s">
        <v>1161</v>
      </c>
      <c r="AH96" t="s">
        <v>1161</v>
      </c>
      <c r="AI96" t="s">
        <v>1161</v>
      </c>
      <c r="AJ96" t="s">
        <v>1161</v>
      </c>
      <c r="AL96" s="15"/>
      <c r="AM96" t="s">
        <v>1251</v>
      </c>
      <c r="AO96" s="16"/>
      <c r="AP96" s="15"/>
      <c r="AQ96" s="18" t="s">
        <v>1249</v>
      </c>
      <c r="AS96" t="s">
        <v>1250</v>
      </c>
      <c r="AT96" s="3">
        <v>43281</v>
      </c>
      <c r="AU96" s="3">
        <v>43281</v>
      </c>
      <c r="AV96" s="2" t="s">
        <v>1272</v>
      </c>
    </row>
    <row r="97" spans="1:48" ht="25.5" x14ac:dyDescent="0.25">
      <c r="A97">
        <v>2018</v>
      </c>
      <c r="B97" s="3">
        <v>43191</v>
      </c>
      <c r="C97" s="3">
        <v>43281</v>
      </c>
      <c r="D97" t="s">
        <v>111</v>
      </c>
      <c r="E97" s="15" t="s">
        <v>393</v>
      </c>
      <c r="F97" s="15" t="s">
        <v>394</v>
      </c>
      <c r="G97" s="15" t="s">
        <v>395</v>
      </c>
      <c r="H97" s="15" t="s">
        <v>393</v>
      </c>
      <c r="I97" s="11" t="s">
        <v>1273</v>
      </c>
      <c r="J97" t="s">
        <v>113</v>
      </c>
      <c r="K97" s="2" t="s">
        <v>146</v>
      </c>
      <c r="L97" s="18" t="s">
        <v>115</v>
      </c>
      <c r="M97" s="15" t="s">
        <v>626</v>
      </c>
      <c r="N97" s="2" t="s">
        <v>146</v>
      </c>
      <c r="O97" t="s">
        <v>148</v>
      </c>
      <c r="P97" s="5" t="s">
        <v>741</v>
      </c>
      <c r="Q97" t="s">
        <v>155</v>
      </c>
      <c r="R97" s="4" t="s">
        <v>935</v>
      </c>
      <c r="S97">
        <v>17850</v>
      </c>
      <c r="T97">
        <v>38</v>
      </c>
      <c r="U97" t="s">
        <v>178</v>
      </c>
      <c r="V97" t="s">
        <v>1099</v>
      </c>
      <c r="X97" s="15"/>
      <c r="Y97" s="16"/>
      <c r="Z97" s="15"/>
      <c r="AA97" s="9">
        <v>2</v>
      </c>
      <c r="AB97" t="s">
        <v>146</v>
      </c>
      <c r="AD97" t="s">
        <v>1161</v>
      </c>
      <c r="AE97" t="s">
        <v>1161</v>
      </c>
      <c r="AF97" t="s">
        <v>1161</v>
      </c>
      <c r="AH97" t="s">
        <v>1161</v>
      </c>
      <c r="AI97" t="s">
        <v>1161</v>
      </c>
      <c r="AJ97" t="s">
        <v>1161</v>
      </c>
      <c r="AL97" s="22" t="str">
        <f>HYPERLINK("mailto:jomcolia1234@gmail.com","jomcolia1234@gmail.com")</f>
        <v>jomcolia1234@gmail.com</v>
      </c>
      <c r="AM97" t="s">
        <v>1251</v>
      </c>
      <c r="AO97" s="16"/>
      <c r="AP97" s="22" t="str">
        <f>HYPERLINK("mailto:jomcolia1234@gmail.com","jomcolia1234@gmail.com")</f>
        <v>jomcolia1234@gmail.com</v>
      </c>
      <c r="AQ97" s="18" t="s">
        <v>1249</v>
      </c>
      <c r="AS97" t="s">
        <v>1250</v>
      </c>
      <c r="AT97" s="3">
        <v>43281</v>
      </c>
      <c r="AU97" s="3">
        <v>43281</v>
      </c>
      <c r="AV97" s="2" t="s">
        <v>1272</v>
      </c>
    </row>
    <row r="98" spans="1:48" ht="25.5" x14ac:dyDescent="0.25">
      <c r="A98">
        <v>2018</v>
      </c>
      <c r="B98" s="3">
        <v>43191</v>
      </c>
      <c r="C98" s="3">
        <v>43281</v>
      </c>
      <c r="D98" t="s">
        <v>111</v>
      </c>
      <c r="E98" s="15" t="s">
        <v>396</v>
      </c>
      <c r="F98" s="15"/>
      <c r="G98" s="15"/>
      <c r="H98" s="15" t="s">
        <v>396</v>
      </c>
      <c r="I98" s="11" t="s">
        <v>1273</v>
      </c>
      <c r="J98" t="s">
        <v>113</v>
      </c>
      <c r="K98" s="2" t="s">
        <v>146</v>
      </c>
      <c r="L98" s="18" t="s">
        <v>115</v>
      </c>
      <c r="M98" s="15" t="s">
        <v>627</v>
      </c>
      <c r="N98" s="2" t="s">
        <v>146</v>
      </c>
      <c r="O98" t="s">
        <v>148</v>
      </c>
      <c r="P98" s="5" t="s">
        <v>778</v>
      </c>
      <c r="Q98" t="s">
        <v>155</v>
      </c>
      <c r="R98" s="4" t="s">
        <v>936</v>
      </c>
      <c r="S98">
        <v>17208</v>
      </c>
      <c r="T98" t="s">
        <v>1023</v>
      </c>
      <c r="U98" t="s">
        <v>178</v>
      </c>
      <c r="V98" t="s">
        <v>1100</v>
      </c>
      <c r="X98" s="15"/>
      <c r="Y98" s="16"/>
      <c r="Z98" s="15"/>
      <c r="AA98" s="9">
        <v>2</v>
      </c>
      <c r="AB98" t="s">
        <v>146</v>
      </c>
      <c r="AD98" t="s">
        <v>1161</v>
      </c>
      <c r="AE98" t="s">
        <v>1161</v>
      </c>
      <c r="AF98" t="s">
        <v>1161</v>
      </c>
      <c r="AH98" t="s">
        <v>1161</v>
      </c>
      <c r="AI98" t="s">
        <v>1161</v>
      </c>
      <c r="AJ98" t="s">
        <v>1161</v>
      </c>
      <c r="AL98" s="22" t="str">
        <f>HYPERLINK("mailto:joseangelinzvnra@gmil.com","joseangelinzvnra@gmil.com")</f>
        <v>joseangelinzvnra@gmil.com</v>
      </c>
      <c r="AM98" t="s">
        <v>1251</v>
      </c>
      <c r="AO98" s="16"/>
      <c r="AP98" s="22" t="str">
        <f>HYPERLINK("mailto:joseangelinzvnra@gmil.com","joseangelinzvnra@gmil.com")</f>
        <v>joseangelinzvnra@gmil.com</v>
      </c>
      <c r="AQ98" s="18" t="s">
        <v>1249</v>
      </c>
      <c r="AS98" t="s">
        <v>1250</v>
      </c>
      <c r="AT98" s="3">
        <v>43281</v>
      </c>
      <c r="AU98" s="3">
        <v>43281</v>
      </c>
      <c r="AV98" s="2" t="s">
        <v>1272</v>
      </c>
    </row>
    <row r="99" spans="1:48" ht="25.5" x14ac:dyDescent="0.25">
      <c r="A99">
        <v>2018</v>
      </c>
      <c r="B99" s="3">
        <v>43191</v>
      </c>
      <c r="C99" s="3">
        <v>43281</v>
      </c>
      <c r="D99" t="s">
        <v>111</v>
      </c>
      <c r="E99" s="15" t="s">
        <v>397</v>
      </c>
      <c r="F99" s="15" t="s">
        <v>398</v>
      </c>
      <c r="G99" s="15"/>
      <c r="H99" s="15" t="s">
        <v>397</v>
      </c>
      <c r="I99" s="11" t="s">
        <v>1273</v>
      </c>
      <c r="J99" t="s">
        <v>113</v>
      </c>
      <c r="K99" s="2" t="s">
        <v>146</v>
      </c>
      <c r="L99" s="18" t="s">
        <v>115</v>
      </c>
      <c r="M99" s="15" t="s">
        <v>628</v>
      </c>
      <c r="N99" s="2" t="s">
        <v>146</v>
      </c>
      <c r="O99" t="s">
        <v>148</v>
      </c>
      <c r="P99" s="5" t="s">
        <v>779</v>
      </c>
      <c r="Q99" t="s">
        <v>155</v>
      </c>
      <c r="R99" s="4" t="s">
        <v>937</v>
      </c>
      <c r="S99">
        <v>30</v>
      </c>
      <c r="U99" t="s">
        <v>178</v>
      </c>
      <c r="V99" t="s">
        <v>1101</v>
      </c>
      <c r="X99" s="15"/>
      <c r="Y99" s="16"/>
      <c r="Z99" s="15"/>
      <c r="AA99" s="9">
        <v>2</v>
      </c>
      <c r="AB99" t="s">
        <v>146</v>
      </c>
      <c r="AD99" t="s">
        <v>1161</v>
      </c>
      <c r="AE99" t="s">
        <v>1161</v>
      </c>
      <c r="AF99" t="s">
        <v>1161</v>
      </c>
      <c r="AH99" t="s">
        <v>1161</v>
      </c>
      <c r="AI99" t="s">
        <v>1161</v>
      </c>
      <c r="AJ99" t="s">
        <v>1161</v>
      </c>
      <c r="AL99" s="22" t="str">
        <f>HYPERLINK("mailto:pamelamorett@hotmail.com","pamelamorett@hotmail.com")</f>
        <v>pamelamorett@hotmail.com</v>
      </c>
      <c r="AM99" t="s">
        <v>1251</v>
      </c>
      <c r="AO99" s="16"/>
      <c r="AP99" s="22" t="str">
        <f>HYPERLINK("mailto:pamelamorett@hotmail.com","pamelamorett@hotmail.com")</f>
        <v>pamelamorett@hotmail.com</v>
      </c>
      <c r="AQ99" s="18" t="s">
        <v>1249</v>
      </c>
      <c r="AS99" t="s">
        <v>1250</v>
      </c>
      <c r="AT99" s="3">
        <v>43281</v>
      </c>
      <c r="AU99" s="3">
        <v>43281</v>
      </c>
      <c r="AV99" s="2" t="s">
        <v>1272</v>
      </c>
    </row>
    <row r="100" spans="1:48" ht="25.5" x14ac:dyDescent="0.25">
      <c r="A100">
        <v>2018</v>
      </c>
      <c r="B100" s="3">
        <v>43191</v>
      </c>
      <c r="C100" s="3">
        <v>43281</v>
      </c>
      <c r="D100" t="s">
        <v>111</v>
      </c>
      <c r="E100" s="15" t="s">
        <v>399</v>
      </c>
      <c r="F100" s="15" t="s">
        <v>400</v>
      </c>
      <c r="G100" s="15"/>
      <c r="H100" s="15" t="s">
        <v>399</v>
      </c>
      <c r="I100" s="11" t="s">
        <v>1273</v>
      </c>
      <c r="J100" t="s">
        <v>113</v>
      </c>
      <c r="K100" s="2" t="s">
        <v>146</v>
      </c>
      <c r="L100" s="18" t="s">
        <v>115</v>
      </c>
      <c r="M100" s="15" t="s">
        <v>629</v>
      </c>
      <c r="N100" s="2" t="s">
        <v>146</v>
      </c>
      <c r="O100" t="s">
        <v>148</v>
      </c>
      <c r="P100" s="5" t="s">
        <v>780</v>
      </c>
      <c r="Q100" t="s">
        <v>155</v>
      </c>
      <c r="R100" s="4" t="s">
        <v>938</v>
      </c>
      <c r="S100">
        <v>359</v>
      </c>
      <c r="U100" t="s">
        <v>178</v>
      </c>
      <c r="V100" t="s">
        <v>1048</v>
      </c>
      <c r="X100" s="15"/>
      <c r="Y100" s="16"/>
      <c r="Z100" s="15"/>
      <c r="AA100" s="9">
        <v>2</v>
      </c>
      <c r="AB100" t="s">
        <v>146</v>
      </c>
      <c r="AD100" t="s">
        <v>1161</v>
      </c>
      <c r="AE100" t="s">
        <v>1161</v>
      </c>
      <c r="AF100" t="s">
        <v>1161</v>
      </c>
      <c r="AH100" t="s">
        <v>1161</v>
      </c>
      <c r="AI100" t="s">
        <v>1161</v>
      </c>
      <c r="AJ100" t="s">
        <v>1161</v>
      </c>
      <c r="AL100" s="22" t="str">
        <f>HYPERLINK("mailto:sergiopalaciost65@gmail.com","sergiopalaciost65@gmail.com")</f>
        <v>sergiopalaciost65@gmail.com</v>
      </c>
      <c r="AM100" t="s">
        <v>1251</v>
      </c>
      <c r="AO100" s="16"/>
      <c r="AP100" s="22" t="str">
        <f>HYPERLINK("mailto:sergiopalaciost65@gmail.com","sergiopalaciost65@gmail.com")</f>
        <v>sergiopalaciost65@gmail.com</v>
      </c>
      <c r="AQ100" s="18" t="s">
        <v>1249</v>
      </c>
      <c r="AS100" t="s">
        <v>1250</v>
      </c>
      <c r="AT100" s="3">
        <v>43281</v>
      </c>
      <c r="AU100" s="3">
        <v>43281</v>
      </c>
      <c r="AV100" s="2" t="s">
        <v>1272</v>
      </c>
    </row>
    <row r="101" spans="1:48" ht="25.5" x14ac:dyDescent="0.25">
      <c r="A101">
        <v>2018</v>
      </c>
      <c r="B101" s="3">
        <v>43191</v>
      </c>
      <c r="C101" s="3">
        <v>43281</v>
      </c>
      <c r="D101" t="s">
        <v>111</v>
      </c>
      <c r="E101" s="15" t="s">
        <v>401</v>
      </c>
      <c r="F101" s="15" t="s">
        <v>402</v>
      </c>
      <c r="G101" s="15"/>
      <c r="H101" s="15" t="s">
        <v>401</v>
      </c>
      <c r="I101" s="11" t="s">
        <v>1273</v>
      </c>
      <c r="J101" t="s">
        <v>113</v>
      </c>
      <c r="K101" s="2" t="s">
        <v>146</v>
      </c>
      <c r="L101" s="18" t="s">
        <v>115</v>
      </c>
      <c r="M101" s="15" t="s">
        <v>630</v>
      </c>
      <c r="N101" s="2" t="s">
        <v>146</v>
      </c>
      <c r="O101" t="s">
        <v>148</v>
      </c>
      <c r="P101" s="5" t="s">
        <v>781</v>
      </c>
      <c r="Q101" t="s">
        <v>155</v>
      </c>
      <c r="R101" s="4" t="s">
        <v>939</v>
      </c>
      <c r="S101">
        <v>3285</v>
      </c>
      <c r="U101" t="s">
        <v>178</v>
      </c>
      <c r="V101" t="s">
        <v>1102</v>
      </c>
      <c r="X101" s="15"/>
      <c r="Y101" s="16"/>
      <c r="Z101" s="15"/>
      <c r="AA101" s="9">
        <v>2</v>
      </c>
      <c r="AB101" t="s">
        <v>146</v>
      </c>
      <c r="AD101" t="s">
        <v>1161</v>
      </c>
      <c r="AE101" t="s">
        <v>1161</v>
      </c>
      <c r="AF101" t="s">
        <v>1161</v>
      </c>
      <c r="AH101" t="s">
        <v>1161</v>
      </c>
      <c r="AI101" t="s">
        <v>1161</v>
      </c>
      <c r="AJ101" t="s">
        <v>1161</v>
      </c>
      <c r="AL101" s="22" t="str">
        <f>HYPERLINK("mailto:fperezcelis@yahoo.com.mx","fperezcelis@yahoo.com.mx")</f>
        <v>fperezcelis@yahoo.com.mx</v>
      </c>
      <c r="AM101" t="s">
        <v>1251</v>
      </c>
      <c r="AO101" s="16"/>
      <c r="AP101" s="22" t="str">
        <f>HYPERLINK("mailto:fperezcelis@yahoo.com.mx","fperezcelis@yahoo.com.mx")</f>
        <v>fperezcelis@yahoo.com.mx</v>
      </c>
      <c r="AQ101" s="18" t="s">
        <v>1249</v>
      </c>
      <c r="AS101" t="s">
        <v>1250</v>
      </c>
      <c r="AT101" s="3">
        <v>43281</v>
      </c>
      <c r="AU101" s="3">
        <v>43281</v>
      </c>
      <c r="AV101" s="2" t="s">
        <v>1272</v>
      </c>
    </row>
    <row r="102" spans="1:48" ht="25.5" x14ac:dyDescent="0.25">
      <c r="A102">
        <v>2018</v>
      </c>
      <c r="B102" s="3">
        <v>43191</v>
      </c>
      <c r="C102" s="3">
        <v>43281</v>
      </c>
      <c r="D102" t="s">
        <v>111</v>
      </c>
      <c r="E102" s="15" t="s">
        <v>403</v>
      </c>
      <c r="F102" s="15" t="s">
        <v>404</v>
      </c>
      <c r="G102" s="15" t="s">
        <v>405</v>
      </c>
      <c r="H102" s="15" t="s">
        <v>403</v>
      </c>
      <c r="I102" s="11" t="s">
        <v>1273</v>
      </c>
      <c r="J102" t="s">
        <v>113</v>
      </c>
      <c r="K102" s="2" t="s">
        <v>146</v>
      </c>
      <c r="L102" s="18" t="s">
        <v>115</v>
      </c>
      <c r="M102" s="15" t="s">
        <v>631</v>
      </c>
      <c r="N102" s="2" t="s">
        <v>146</v>
      </c>
      <c r="O102" t="s">
        <v>148</v>
      </c>
      <c r="P102" s="5" t="s">
        <v>782</v>
      </c>
      <c r="Q102" t="s">
        <v>155</v>
      </c>
      <c r="R102" s="4" t="s">
        <v>940</v>
      </c>
      <c r="S102">
        <v>894</v>
      </c>
      <c r="U102" t="s">
        <v>178</v>
      </c>
      <c r="V102" t="s">
        <v>1048</v>
      </c>
      <c r="X102" s="15"/>
      <c r="Y102" s="16"/>
      <c r="Z102" s="15"/>
      <c r="AA102" s="9">
        <v>2</v>
      </c>
      <c r="AB102" t="s">
        <v>146</v>
      </c>
      <c r="AD102" t="s">
        <v>1161</v>
      </c>
      <c r="AE102" t="s">
        <v>1161</v>
      </c>
      <c r="AF102" t="s">
        <v>1161</v>
      </c>
      <c r="AH102" t="s">
        <v>1161</v>
      </c>
      <c r="AI102" t="s">
        <v>1161</v>
      </c>
      <c r="AJ102" t="s">
        <v>1161</v>
      </c>
      <c r="AL102" s="22" t="str">
        <f>HYPERLINK("mailto:perfectcleanbc@hotmail.com","perfectcleanbc@hotmail.com")</f>
        <v>perfectcleanbc@hotmail.com</v>
      </c>
      <c r="AM102" t="s">
        <v>1251</v>
      </c>
      <c r="AO102" s="16"/>
      <c r="AP102" s="22" t="str">
        <f>HYPERLINK("mailto:perfectcleanbc@hotmail.com","perfectcleanbc@hotmail.com")</f>
        <v>perfectcleanbc@hotmail.com</v>
      </c>
      <c r="AQ102" s="18" t="s">
        <v>1249</v>
      </c>
      <c r="AS102" t="s">
        <v>1250</v>
      </c>
      <c r="AT102" s="3">
        <v>43281</v>
      </c>
      <c r="AU102" s="3">
        <v>43281</v>
      </c>
      <c r="AV102" s="2" t="s">
        <v>1272</v>
      </c>
    </row>
    <row r="103" spans="1:48" ht="25.5" x14ac:dyDescent="0.25">
      <c r="A103">
        <v>2018</v>
      </c>
      <c r="B103" s="3">
        <v>43191</v>
      </c>
      <c r="C103" s="3">
        <v>43281</v>
      </c>
      <c r="D103" t="s">
        <v>111</v>
      </c>
      <c r="E103" s="15" t="s">
        <v>406</v>
      </c>
      <c r="F103" s="15" t="s">
        <v>373</v>
      </c>
      <c r="G103" s="15" t="s">
        <v>407</v>
      </c>
      <c r="H103" s="15" t="s">
        <v>406</v>
      </c>
      <c r="I103" s="11" t="s">
        <v>1273</v>
      </c>
      <c r="J103" t="s">
        <v>113</v>
      </c>
      <c r="K103" s="2" t="s">
        <v>146</v>
      </c>
      <c r="L103" s="18" t="s">
        <v>115</v>
      </c>
      <c r="M103" s="15" t="s">
        <v>632</v>
      </c>
      <c r="N103" s="2" t="s">
        <v>146</v>
      </c>
      <c r="O103" t="s">
        <v>148</v>
      </c>
      <c r="P103" s="5" t="s">
        <v>732</v>
      </c>
      <c r="Q103" t="s">
        <v>155</v>
      </c>
      <c r="R103" s="4" t="s">
        <v>941</v>
      </c>
      <c r="S103">
        <v>1603</v>
      </c>
      <c r="U103" t="s">
        <v>178</v>
      </c>
      <c r="V103" t="s">
        <v>1103</v>
      </c>
      <c r="X103" s="15"/>
      <c r="Y103" s="16"/>
      <c r="Z103" s="15"/>
      <c r="AA103" s="9">
        <v>2</v>
      </c>
      <c r="AB103" t="s">
        <v>146</v>
      </c>
      <c r="AD103" t="s">
        <v>1161</v>
      </c>
      <c r="AE103" t="s">
        <v>1161</v>
      </c>
      <c r="AF103" t="s">
        <v>1161</v>
      </c>
      <c r="AH103" t="s">
        <v>1161</v>
      </c>
      <c r="AI103" t="s">
        <v>1161</v>
      </c>
      <c r="AJ103" t="s">
        <v>1161</v>
      </c>
      <c r="AL103" s="22" t="str">
        <f>HYPERLINK("mailto:edperales21@yahoo.com","edperales21@yahoo.com")</f>
        <v>edperales21@yahoo.com</v>
      </c>
      <c r="AM103" t="s">
        <v>1251</v>
      </c>
      <c r="AO103" s="16"/>
      <c r="AP103" s="22" t="str">
        <f>HYPERLINK("mailto:edperales21@yahoo.com","edperales21@yahoo.com")</f>
        <v>edperales21@yahoo.com</v>
      </c>
      <c r="AQ103" s="18" t="s">
        <v>1249</v>
      </c>
      <c r="AS103" t="s">
        <v>1250</v>
      </c>
      <c r="AT103" s="3">
        <v>43281</v>
      </c>
      <c r="AU103" s="3">
        <v>43281</v>
      </c>
      <c r="AV103" s="2" t="s">
        <v>1272</v>
      </c>
    </row>
    <row r="104" spans="1:48" ht="25.5" x14ac:dyDescent="0.25">
      <c r="A104">
        <v>2018</v>
      </c>
      <c r="B104" s="3">
        <v>43191</v>
      </c>
      <c r="C104" s="3">
        <v>43281</v>
      </c>
      <c r="D104" t="s">
        <v>111</v>
      </c>
      <c r="E104" s="15" t="s">
        <v>408</v>
      </c>
      <c r="F104" s="15" t="s">
        <v>405</v>
      </c>
      <c r="G104" s="15"/>
      <c r="H104" s="15" t="s">
        <v>408</v>
      </c>
      <c r="I104" s="11" t="s">
        <v>1273</v>
      </c>
      <c r="J104" t="s">
        <v>113</v>
      </c>
      <c r="K104" s="2" t="s">
        <v>146</v>
      </c>
      <c r="L104" s="18" t="s">
        <v>115</v>
      </c>
      <c r="M104" s="15" t="s">
        <v>633</v>
      </c>
      <c r="N104" s="2" t="s">
        <v>146</v>
      </c>
      <c r="O104" t="s">
        <v>148</v>
      </c>
      <c r="P104" s="5" t="s">
        <v>783</v>
      </c>
      <c r="Q104" t="s">
        <v>155</v>
      </c>
      <c r="R104" s="4" t="s">
        <v>942</v>
      </c>
      <c r="S104">
        <v>2705</v>
      </c>
      <c r="T104" t="s">
        <v>1024</v>
      </c>
      <c r="U104" t="s">
        <v>178</v>
      </c>
      <c r="V104" t="s">
        <v>942</v>
      </c>
      <c r="X104" s="15"/>
      <c r="Y104" s="16"/>
      <c r="Z104" s="15"/>
      <c r="AA104" s="9">
        <v>2</v>
      </c>
      <c r="AB104" t="s">
        <v>146</v>
      </c>
      <c r="AD104" t="s">
        <v>1161</v>
      </c>
      <c r="AE104" t="s">
        <v>1161</v>
      </c>
      <c r="AF104" t="s">
        <v>1161</v>
      </c>
      <c r="AH104" t="s">
        <v>1161</v>
      </c>
      <c r="AI104" t="s">
        <v>1161</v>
      </c>
      <c r="AJ104" t="s">
        <v>1161</v>
      </c>
      <c r="AL104" s="22" t="str">
        <f>HYPERLINK("mailto:ADL_1982@hotmail.com","ADL_1982@hotmail.com")</f>
        <v>ADL_1982@hotmail.com</v>
      </c>
      <c r="AM104" t="s">
        <v>1251</v>
      </c>
      <c r="AO104" s="16"/>
      <c r="AP104" s="22" t="str">
        <f>HYPERLINK("mailto:ADL_1982@hotmail.com","ADL_1982@hotmail.com")</f>
        <v>ADL_1982@hotmail.com</v>
      </c>
      <c r="AQ104" s="18" t="s">
        <v>1249</v>
      </c>
      <c r="AS104" t="s">
        <v>1250</v>
      </c>
      <c r="AT104" s="3">
        <v>43281</v>
      </c>
      <c r="AU104" s="3">
        <v>43281</v>
      </c>
      <c r="AV104" s="2" t="s">
        <v>1272</v>
      </c>
    </row>
    <row r="105" spans="1:48" ht="25.5" x14ac:dyDescent="0.25">
      <c r="A105">
        <v>2018</v>
      </c>
      <c r="B105" s="3">
        <v>43191</v>
      </c>
      <c r="C105" s="3">
        <v>43281</v>
      </c>
      <c r="D105" t="s">
        <v>111</v>
      </c>
      <c r="E105" s="15" t="s">
        <v>409</v>
      </c>
      <c r="F105" s="15" t="s">
        <v>410</v>
      </c>
      <c r="G105" s="15"/>
      <c r="H105" s="15" t="s">
        <v>409</v>
      </c>
      <c r="I105" s="11" t="s">
        <v>1273</v>
      </c>
      <c r="J105" t="s">
        <v>113</v>
      </c>
      <c r="K105" s="2" t="s">
        <v>146</v>
      </c>
      <c r="L105" s="18" t="s">
        <v>115</v>
      </c>
      <c r="M105" s="15" t="s">
        <v>634</v>
      </c>
      <c r="N105" s="2" t="s">
        <v>146</v>
      </c>
      <c r="O105" t="s">
        <v>148</v>
      </c>
      <c r="P105" s="5" t="s">
        <v>784</v>
      </c>
      <c r="Q105" t="s">
        <v>155</v>
      </c>
      <c r="R105" s="4" t="s">
        <v>943</v>
      </c>
      <c r="S105">
        <v>118</v>
      </c>
      <c r="U105" t="s">
        <v>178</v>
      </c>
      <c r="V105" t="s">
        <v>1104</v>
      </c>
      <c r="X105" s="15"/>
      <c r="Y105" s="16"/>
      <c r="Z105" s="15"/>
      <c r="AA105" s="9">
        <v>2</v>
      </c>
      <c r="AB105" t="s">
        <v>146</v>
      </c>
      <c r="AD105" t="s">
        <v>1161</v>
      </c>
      <c r="AE105" t="s">
        <v>1161</v>
      </c>
      <c r="AF105" t="s">
        <v>1161</v>
      </c>
      <c r="AH105" t="s">
        <v>1161</v>
      </c>
      <c r="AI105" t="s">
        <v>1161</v>
      </c>
      <c r="AJ105" t="s">
        <v>1161</v>
      </c>
      <c r="AL105" s="22" t="str">
        <f>HYPERLINK("mailto:edgardo.gonzalez@canonbaja.com","edgardo.gonzalez@canonbaja.com")</f>
        <v>edgardo.gonzalez@canonbaja.com</v>
      </c>
      <c r="AM105" t="s">
        <v>1251</v>
      </c>
      <c r="AO105" s="16"/>
      <c r="AP105" s="22" t="str">
        <f>HYPERLINK("mailto:edgardo.gonzalez@canonbaja.com","edgardo.gonzalez@canonbaja.com")</f>
        <v>edgardo.gonzalez@canonbaja.com</v>
      </c>
      <c r="AQ105" s="18" t="s">
        <v>1249</v>
      </c>
      <c r="AS105" t="s">
        <v>1250</v>
      </c>
      <c r="AT105" s="3">
        <v>43281</v>
      </c>
      <c r="AU105" s="3">
        <v>43281</v>
      </c>
      <c r="AV105" s="2" t="s">
        <v>1272</v>
      </c>
    </row>
    <row r="106" spans="1:48" ht="38.25" x14ac:dyDescent="0.25">
      <c r="A106">
        <v>2018</v>
      </c>
      <c r="B106" s="3">
        <v>43191</v>
      </c>
      <c r="C106" s="3">
        <v>43281</v>
      </c>
      <c r="D106" t="s">
        <v>111</v>
      </c>
      <c r="E106" s="15" t="s">
        <v>411</v>
      </c>
      <c r="F106" s="15" t="s">
        <v>412</v>
      </c>
      <c r="G106" s="15" t="s">
        <v>413</v>
      </c>
      <c r="H106" s="15" t="s">
        <v>411</v>
      </c>
      <c r="I106" s="11" t="s">
        <v>1273</v>
      </c>
      <c r="J106" t="s">
        <v>113</v>
      </c>
      <c r="K106" s="2" t="s">
        <v>146</v>
      </c>
      <c r="L106" s="18" t="s">
        <v>115</v>
      </c>
      <c r="M106" s="15" t="s">
        <v>635</v>
      </c>
      <c r="N106" s="2" t="s">
        <v>146</v>
      </c>
      <c r="O106" t="s">
        <v>148</v>
      </c>
      <c r="P106" s="5" t="s">
        <v>785</v>
      </c>
      <c r="Q106" t="s">
        <v>155</v>
      </c>
      <c r="R106" s="4" t="s">
        <v>944</v>
      </c>
      <c r="S106">
        <v>3251</v>
      </c>
      <c r="U106" t="s">
        <v>178</v>
      </c>
      <c r="V106" t="s">
        <v>1105</v>
      </c>
      <c r="X106" s="15"/>
      <c r="Y106" s="16"/>
      <c r="Z106" s="15"/>
      <c r="AA106" s="9">
        <v>2</v>
      </c>
      <c r="AB106" t="s">
        <v>146</v>
      </c>
      <c r="AD106" t="s">
        <v>1161</v>
      </c>
      <c r="AE106" t="s">
        <v>1161</v>
      </c>
      <c r="AF106" t="s">
        <v>1161</v>
      </c>
      <c r="AH106" t="s">
        <v>1161</v>
      </c>
      <c r="AI106" t="s">
        <v>1161</v>
      </c>
      <c r="AJ106" t="s">
        <v>1161</v>
      </c>
      <c r="AL106" s="22" t="str">
        <f>HYPERLINK("mailto:lgarcia@interpacific.com.mx","lgarcia@interpacific.com.mx")</f>
        <v>lgarcia@interpacific.com.mx</v>
      </c>
      <c r="AM106" t="s">
        <v>1251</v>
      </c>
      <c r="AO106" s="16"/>
      <c r="AP106" s="22" t="str">
        <f>HYPERLINK("mailto:lgarcia@interpacific.com.mx","lgarcia@interpacific.com.mx")</f>
        <v>lgarcia@interpacific.com.mx</v>
      </c>
      <c r="AQ106" s="18" t="s">
        <v>1249</v>
      </c>
      <c r="AS106" t="s">
        <v>1250</v>
      </c>
      <c r="AT106" s="3">
        <v>43281</v>
      </c>
      <c r="AU106" s="3">
        <v>43281</v>
      </c>
      <c r="AV106" s="2" t="s">
        <v>1272</v>
      </c>
    </row>
    <row r="107" spans="1:48" ht="25.5" x14ac:dyDescent="0.25">
      <c r="A107">
        <v>2018</v>
      </c>
      <c r="B107" s="3">
        <v>43191</v>
      </c>
      <c r="C107" s="3">
        <v>43281</v>
      </c>
      <c r="D107" t="s">
        <v>111</v>
      </c>
      <c r="E107" s="15" t="s">
        <v>226</v>
      </c>
      <c r="F107" s="15" t="s">
        <v>214</v>
      </c>
      <c r="G107" s="15" t="s">
        <v>227</v>
      </c>
      <c r="H107" s="15" t="s">
        <v>226</v>
      </c>
      <c r="I107" s="11" t="s">
        <v>1273</v>
      </c>
      <c r="J107" t="s">
        <v>113</v>
      </c>
      <c r="K107" s="2" t="s">
        <v>146</v>
      </c>
      <c r="L107" s="18" t="s">
        <v>115</v>
      </c>
      <c r="M107" s="15" t="s">
        <v>636</v>
      </c>
      <c r="N107" s="2" t="s">
        <v>146</v>
      </c>
      <c r="O107" t="s">
        <v>148</v>
      </c>
      <c r="P107" s="5" t="s">
        <v>786</v>
      </c>
      <c r="Q107" t="s">
        <v>155</v>
      </c>
      <c r="R107" s="4" t="s">
        <v>945</v>
      </c>
      <c r="S107">
        <v>22932</v>
      </c>
      <c r="U107" t="s">
        <v>178</v>
      </c>
      <c r="V107" t="s">
        <v>1106</v>
      </c>
      <c r="X107" s="15"/>
      <c r="Y107" s="16"/>
      <c r="Z107" s="15"/>
      <c r="AA107" s="9">
        <v>2</v>
      </c>
      <c r="AB107" t="s">
        <v>146</v>
      </c>
      <c r="AD107" t="s">
        <v>1161</v>
      </c>
      <c r="AE107" t="s">
        <v>1161</v>
      </c>
      <c r="AF107" t="s">
        <v>1161</v>
      </c>
      <c r="AH107" t="s">
        <v>1161</v>
      </c>
      <c r="AI107" t="s">
        <v>1161</v>
      </c>
      <c r="AJ107" t="s">
        <v>1161</v>
      </c>
      <c r="AL107" s="22" t="str">
        <f>HYPERLINK("mailto:arq.ruizo@hotmail.com","arq.ruizo@hotmail.com")</f>
        <v>arq.ruizo@hotmail.com</v>
      </c>
      <c r="AM107" t="s">
        <v>1251</v>
      </c>
      <c r="AO107" s="16"/>
      <c r="AP107" s="22" t="str">
        <f>HYPERLINK("mailto:arq.ruizo@hotmail.com","arq.ruizo@hotmail.com")</f>
        <v>arq.ruizo@hotmail.com</v>
      </c>
      <c r="AQ107" s="18" t="s">
        <v>1249</v>
      </c>
      <c r="AS107" t="s">
        <v>1250</v>
      </c>
      <c r="AT107" s="3">
        <v>43281</v>
      </c>
      <c r="AU107" s="3">
        <v>43281</v>
      </c>
      <c r="AV107" s="2" t="s">
        <v>1272</v>
      </c>
    </row>
    <row r="108" spans="1:48" ht="25.5" x14ac:dyDescent="0.25">
      <c r="A108">
        <v>2018</v>
      </c>
      <c r="B108" s="3">
        <v>43191</v>
      </c>
      <c r="C108" s="3">
        <v>43281</v>
      </c>
      <c r="D108" t="s">
        <v>111</v>
      </c>
      <c r="E108" s="15" t="s">
        <v>414</v>
      </c>
      <c r="F108" s="15" t="s">
        <v>259</v>
      </c>
      <c r="G108" s="15" t="s">
        <v>260</v>
      </c>
      <c r="H108" s="15" t="s">
        <v>414</v>
      </c>
      <c r="I108" s="11" t="s">
        <v>1273</v>
      </c>
      <c r="J108" t="s">
        <v>113</v>
      </c>
      <c r="K108" s="2" t="s">
        <v>146</v>
      </c>
      <c r="L108" s="18" t="s">
        <v>115</v>
      </c>
      <c r="M108" s="15" t="s">
        <v>637</v>
      </c>
      <c r="N108" s="2" t="s">
        <v>146</v>
      </c>
      <c r="O108" t="s">
        <v>148</v>
      </c>
      <c r="P108" s="5" t="s">
        <v>787</v>
      </c>
      <c r="Q108" t="s">
        <v>155</v>
      </c>
      <c r="R108" s="4" t="s">
        <v>946</v>
      </c>
      <c r="S108">
        <v>9068</v>
      </c>
      <c r="U108" t="s">
        <v>178</v>
      </c>
      <c r="V108" t="s">
        <v>1059</v>
      </c>
      <c r="W108" s="10" t="s">
        <v>1253</v>
      </c>
      <c r="X108" s="15" t="s">
        <v>1252</v>
      </c>
      <c r="Y108" s="17" t="s">
        <v>1268</v>
      </c>
      <c r="Z108" s="15" t="s">
        <v>1252</v>
      </c>
      <c r="AA108" s="9">
        <v>2</v>
      </c>
      <c r="AB108" t="s">
        <v>146</v>
      </c>
      <c r="AD108" t="s">
        <v>1161</v>
      </c>
      <c r="AE108" t="s">
        <v>1161</v>
      </c>
      <c r="AF108" t="s">
        <v>1161</v>
      </c>
      <c r="AH108" t="s">
        <v>1161</v>
      </c>
      <c r="AI108" t="s">
        <v>1161</v>
      </c>
      <c r="AJ108" t="s">
        <v>1161</v>
      </c>
      <c r="AL108" s="22" t="str">
        <f>HYPERLINK("mailto:jaigonmon10@gmail.com","jaigonmon10@gmail.com")</f>
        <v>jaigonmon10@gmail.com</v>
      </c>
      <c r="AM108" t="s">
        <v>1251</v>
      </c>
      <c r="AO108" s="16"/>
      <c r="AP108" s="22" t="str">
        <f>HYPERLINK("mailto:jaigonmon10@gmail.com","jaigonmon10@gmail.com")</f>
        <v>jaigonmon10@gmail.com</v>
      </c>
      <c r="AQ108" s="18" t="s">
        <v>1249</v>
      </c>
      <c r="AS108" t="s">
        <v>1250</v>
      </c>
      <c r="AT108" s="3">
        <v>43281</v>
      </c>
      <c r="AU108" s="3">
        <v>43281</v>
      </c>
      <c r="AV108" s="2" t="s">
        <v>1272</v>
      </c>
    </row>
    <row r="109" spans="1:48" ht="38.25" x14ac:dyDescent="0.25">
      <c r="A109">
        <v>2018</v>
      </c>
      <c r="B109" s="3">
        <v>43191</v>
      </c>
      <c r="C109" s="3">
        <v>43281</v>
      </c>
      <c r="D109" t="s">
        <v>111</v>
      </c>
      <c r="E109" s="15" t="s">
        <v>415</v>
      </c>
      <c r="F109" s="15" t="s">
        <v>259</v>
      </c>
      <c r="G109" s="15" t="s">
        <v>416</v>
      </c>
      <c r="H109" s="15" t="s">
        <v>415</v>
      </c>
      <c r="I109" s="11" t="s">
        <v>1273</v>
      </c>
      <c r="J109" t="s">
        <v>113</v>
      </c>
      <c r="K109" s="2" t="s">
        <v>146</v>
      </c>
      <c r="L109" s="18" t="s">
        <v>115</v>
      </c>
      <c r="M109" s="15" t="s">
        <v>638</v>
      </c>
      <c r="N109" s="2" t="s">
        <v>146</v>
      </c>
      <c r="O109" t="s">
        <v>148</v>
      </c>
      <c r="P109" s="5" t="s">
        <v>788</v>
      </c>
      <c r="Q109" t="s">
        <v>155</v>
      </c>
      <c r="R109" s="4" t="s">
        <v>947</v>
      </c>
      <c r="S109">
        <v>9250</v>
      </c>
      <c r="T109">
        <v>6</v>
      </c>
      <c r="U109" t="s">
        <v>178</v>
      </c>
      <c r="V109" t="s">
        <v>1107</v>
      </c>
      <c r="X109" s="15"/>
      <c r="Y109" s="16"/>
      <c r="Z109" s="15"/>
      <c r="AA109" s="9">
        <v>2</v>
      </c>
      <c r="AB109" t="s">
        <v>146</v>
      </c>
      <c r="AD109" t="s">
        <v>1161</v>
      </c>
      <c r="AE109" t="s">
        <v>1161</v>
      </c>
      <c r="AF109" t="s">
        <v>1161</v>
      </c>
      <c r="AH109" t="s">
        <v>1161</v>
      </c>
      <c r="AI109" t="s">
        <v>1161</v>
      </c>
      <c r="AJ109" t="s">
        <v>1161</v>
      </c>
      <c r="AL109" s="22" t="str">
        <f>HYPERLINK("mailto:emartinez@bunkermexico.com","emartinez@bunkermexico.com")</f>
        <v>emartinez@bunkermexico.com</v>
      </c>
      <c r="AM109" t="s">
        <v>1251</v>
      </c>
      <c r="AO109" s="16"/>
      <c r="AP109" s="22" t="str">
        <f>HYPERLINK("mailto:emartinez@bunkermexico.com","emartinez@bunkermexico.com")</f>
        <v>emartinez@bunkermexico.com</v>
      </c>
      <c r="AQ109" s="18" t="s">
        <v>1249</v>
      </c>
      <c r="AS109" t="s">
        <v>1250</v>
      </c>
      <c r="AT109" s="3">
        <v>43281</v>
      </c>
      <c r="AU109" s="3">
        <v>43281</v>
      </c>
      <c r="AV109" s="2" t="s">
        <v>1272</v>
      </c>
    </row>
    <row r="110" spans="1:48" ht="25.5" x14ac:dyDescent="0.25">
      <c r="A110">
        <v>2018</v>
      </c>
      <c r="B110" s="3">
        <v>43191</v>
      </c>
      <c r="C110" s="3">
        <v>43281</v>
      </c>
      <c r="D110" t="s">
        <v>111</v>
      </c>
      <c r="E110" s="15" t="s">
        <v>417</v>
      </c>
      <c r="F110" s="15" t="s">
        <v>418</v>
      </c>
      <c r="G110" s="15"/>
      <c r="H110" s="15" t="s">
        <v>417</v>
      </c>
      <c r="I110" s="11" t="s">
        <v>1273</v>
      </c>
      <c r="J110" t="s">
        <v>113</v>
      </c>
      <c r="K110" s="2" t="s">
        <v>146</v>
      </c>
      <c r="L110" s="18" t="s">
        <v>115</v>
      </c>
      <c r="M110" s="15" t="s">
        <v>639</v>
      </c>
      <c r="N110" s="2" t="s">
        <v>146</v>
      </c>
      <c r="O110" t="s">
        <v>148</v>
      </c>
      <c r="P110" s="5" t="s">
        <v>789</v>
      </c>
      <c r="Q110" t="s">
        <v>155</v>
      </c>
      <c r="R110" s="4" t="s">
        <v>948</v>
      </c>
      <c r="S110">
        <v>14072</v>
      </c>
      <c r="T110">
        <v>8</v>
      </c>
      <c r="U110" t="s">
        <v>178</v>
      </c>
      <c r="V110" t="s">
        <v>948</v>
      </c>
      <c r="X110" s="15"/>
      <c r="Y110" s="16"/>
      <c r="Z110" s="15"/>
      <c r="AA110" s="9">
        <v>2</v>
      </c>
      <c r="AB110" t="s">
        <v>146</v>
      </c>
      <c r="AD110" t="s">
        <v>1161</v>
      </c>
      <c r="AE110" t="s">
        <v>1161</v>
      </c>
      <c r="AF110" t="s">
        <v>1161</v>
      </c>
      <c r="AH110" t="s">
        <v>1161</v>
      </c>
      <c r="AI110" t="s">
        <v>1161</v>
      </c>
      <c r="AJ110" t="s">
        <v>1161</v>
      </c>
      <c r="AL110" s="22" t="str">
        <f>HYPERLINK("mailto:1000copiadoras@gamil.com","1000copiadoras@gamil.com")</f>
        <v>1000copiadoras@gamil.com</v>
      </c>
      <c r="AM110" t="s">
        <v>1251</v>
      </c>
      <c r="AO110" s="16"/>
      <c r="AP110" s="22" t="str">
        <f>HYPERLINK("mailto:1000copiadoras@gamil.com","1000copiadoras@gamil.com")</f>
        <v>1000copiadoras@gamil.com</v>
      </c>
      <c r="AQ110" s="18" t="s">
        <v>1249</v>
      </c>
      <c r="AS110" t="s">
        <v>1250</v>
      </c>
      <c r="AT110" s="3">
        <v>43281</v>
      </c>
      <c r="AU110" s="3">
        <v>43281</v>
      </c>
      <c r="AV110" s="2" t="s">
        <v>1272</v>
      </c>
    </row>
    <row r="111" spans="1:48" ht="25.5" x14ac:dyDescent="0.25">
      <c r="A111">
        <v>2018</v>
      </c>
      <c r="B111" s="3">
        <v>43191</v>
      </c>
      <c r="C111" s="3">
        <v>43281</v>
      </c>
      <c r="D111" t="s">
        <v>111</v>
      </c>
      <c r="E111" s="15" t="s">
        <v>419</v>
      </c>
      <c r="F111" s="15" t="s">
        <v>420</v>
      </c>
      <c r="G111" s="15" t="s">
        <v>421</v>
      </c>
      <c r="H111" s="15" t="s">
        <v>419</v>
      </c>
      <c r="I111" s="11" t="s">
        <v>1273</v>
      </c>
      <c r="J111" t="s">
        <v>113</v>
      </c>
      <c r="K111" s="2" t="s">
        <v>146</v>
      </c>
      <c r="L111" s="18" t="s">
        <v>115</v>
      </c>
      <c r="M111" s="15" t="s">
        <v>640</v>
      </c>
      <c r="N111" s="2" t="s">
        <v>146</v>
      </c>
      <c r="O111" t="s">
        <v>148</v>
      </c>
      <c r="P111" s="5" t="s">
        <v>790</v>
      </c>
      <c r="Q111" t="s">
        <v>155</v>
      </c>
      <c r="R111" s="4" t="s">
        <v>949</v>
      </c>
      <c r="U111" t="s">
        <v>178</v>
      </c>
      <c r="V111" t="s">
        <v>949</v>
      </c>
      <c r="X111" s="15"/>
      <c r="Y111" s="16"/>
      <c r="Z111" s="15"/>
      <c r="AA111" s="9">
        <v>2</v>
      </c>
      <c r="AB111" t="s">
        <v>146</v>
      </c>
      <c r="AD111" t="s">
        <v>1161</v>
      </c>
      <c r="AE111" t="s">
        <v>1161</v>
      </c>
      <c r="AF111" t="s">
        <v>1161</v>
      </c>
      <c r="AH111" t="s">
        <v>1161</v>
      </c>
      <c r="AI111" t="s">
        <v>1161</v>
      </c>
      <c r="AJ111" t="s">
        <v>1161</v>
      </c>
      <c r="AL111" s="22" t="str">
        <f>HYPERLINK("mailto:contabilidad.rosarito@outlock.co,","contabilidad.rosarito@outlock.co,")</f>
        <v>contabilidad.rosarito@outlock.co,</v>
      </c>
      <c r="AM111" t="s">
        <v>1251</v>
      </c>
      <c r="AO111" s="16"/>
      <c r="AP111" s="22" t="str">
        <f>HYPERLINK("mailto:contabilidad.rosarito@outlock.co,","contabilidad.rosarito@outlock.co,")</f>
        <v>contabilidad.rosarito@outlock.co,</v>
      </c>
      <c r="AQ111" s="18" t="s">
        <v>1249</v>
      </c>
      <c r="AS111" t="s">
        <v>1250</v>
      </c>
      <c r="AT111" s="3">
        <v>43281</v>
      </c>
      <c r="AU111" s="3">
        <v>43281</v>
      </c>
      <c r="AV111" s="2" t="s">
        <v>1272</v>
      </c>
    </row>
    <row r="112" spans="1:48" ht="25.5" x14ac:dyDescent="0.25">
      <c r="A112">
        <v>2018</v>
      </c>
      <c r="B112" s="3">
        <v>43191</v>
      </c>
      <c r="C112" s="3">
        <v>43281</v>
      </c>
      <c r="D112" t="s">
        <v>111</v>
      </c>
      <c r="E112" s="15" t="s">
        <v>422</v>
      </c>
      <c r="F112" s="15" t="s">
        <v>423</v>
      </c>
      <c r="G112" s="15" t="s">
        <v>424</v>
      </c>
      <c r="H112" s="15" t="s">
        <v>422</v>
      </c>
      <c r="I112" s="11" t="s">
        <v>1273</v>
      </c>
      <c r="J112" t="s">
        <v>113</v>
      </c>
      <c r="K112" s="2" t="s">
        <v>146</v>
      </c>
      <c r="L112" s="18" t="s">
        <v>115</v>
      </c>
      <c r="M112" s="15" t="s">
        <v>641</v>
      </c>
      <c r="N112" s="2" t="s">
        <v>146</v>
      </c>
      <c r="O112" t="s">
        <v>148</v>
      </c>
      <c r="P112" s="5" t="s">
        <v>791</v>
      </c>
      <c r="Q112" t="s">
        <v>155</v>
      </c>
      <c r="R112" s="4" t="s">
        <v>950</v>
      </c>
      <c r="S112">
        <v>675</v>
      </c>
      <c r="T112" t="s">
        <v>1021</v>
      </c>
      <c r="U112" t="s">
        <v>178</v>
      </c>
      <c r="V112" t="s">
        <v>950</v>
      </c>
      <c r="X112" s="15"/>
      <c r="Y112" s="16"/>
      <c r="Z112" s="15"/>
      <c r="AA112" s="9">
        <v>2</v>
      </c>
      <c r="AB112" t="s">
        <v>146</v>
      </c>
      <c r="AD112" t="s">
        <v>1161</v>
      </c>
      <c r="AE112" t="s">
        <v>1161</v>
      </c>
      <c r="AF112" t="s">
        <v>1161</v>
      </c>
      <c r="AH112" t="s">
        <v>1161</v>
      </c>
      <c r="AI112" t="s">
        <v>1161</v>
      </c>
      <c r="AJ112" t="s">
        <v>1161</v>
      </c>
      <c r="AL112" s="22" t="str">
        <f>HYPERLINK("mailto:jirsa_ventas@yahoo.com.mx","jirsa_ventas@yahoo.com.mx")</f>
        <v>jirsa_ventas@yahoo.com.mx</v>
      </c>
      <c r="AM112" t="s">
        <v>1251</v>
      </c>
      <c r="AO112" s="16"/>
      <c r="AP112" s="22" t="str">
        <f>HYPERLINK("mailto:jirsa_ventas@yahoo.com.mx","jirsa_ventas@yahoo.com.mx")</f>
        <v>jirsa_ventas@yahoo.com.mx</v>
      </c>
      <c r="AQ112" s="18" t="s">
        <v>1249</v>
      </c>
      <c r="AS112" t="s">
        <v>1250</v>
      </c>
      <c r="AT112" s="3">
        <v>43281</v>
      </c>
      <c r="AU112" s="3">
        <v>43281</v>
      </c>
      <c r="AV112" s="2" t="s">
        <v>1272</v>
      </c>
    </row>
    <row r="113" spans="1:48" ht="38.25" x14ac:dyDescent="0.25">
      <c r="A113">
        <v>2018</v>
      </c>
      <c r="B113" s="3">
        <v>43191</v>
      </c>
      <c r="C113" s="3">
        <v>43281</v>
      </c>
      <c r="D113" t="s">
        <v>111</v>
      </c>
      <c r="E113" s="15" t="s">
        <v>425</v>
      </c>
      <c r="F113" s="15" t="s">
        <v>298</v>
      </c>
      <c r="G113" s="15"/>
      <c r="H113" s="15" t="s">
        <v>425</v>
      </c>
      <c r="I113" s="11" t="s">
        <v>1273</v>
      </c>
      <c r="J113" t="s">
        <v>113</v>
      </c>
      <c r="K113" s="2" t="s">
        <v>146</v>
      </c>
      <c r="L113" s="18" t="s">
        <v>115</v>
      </c>
      <c r="M113" s="15" t="s">
        <v>642</v>
      </c>
      <c r="N113" s="2" t="s">
        <v>146</v>
      </c>
      <c r="O113" t="s">
        <v>148</v>
      </c>
      <c r="P113" s="5" t="s">
        <v>792</v>
      </c>
      <c r="Q113" t="s">
        <v>155</v>
      </c>
      <c r="R113" s="4" t="s">
        <v>951</v>
      </c>
      <c r="S113">
        <v>12731</v>
      </c>
      <c r="T113" t="s">
        <v>1022</v>
      </c>
      <c r="U113" t="s">
        <v>178</v>
      </c>
      <c r="V113" t="s">
        <v>1108</v>
      </c>
      <c r="X113" s="15"/>
      <c r="Y113" s="16"/>
      <c r="Z113" s="15"/>
      <c r="AA113" s="9">
        <v>2</v>
      </c>
      <c r="AB113" t="s">
        <v>146</v>
      </c>
      <c r="AD113" t="s">
        <v>1161</v>
      </c>
      <c r="AE113" t="s">
        <v>1161</v>
      </c>
      <c r="AF113" t="s">
        <v>1161</v>
      </c>
      <c r="AH113" t="s">
        <v>1161</v>
      </c>
      <c r="AI113" t="s">
        <v>1161</v>
      </c>
      <c r="AJ113" t="s">
        <v>1161</v>
      </c>
      <c r="AL113" s="22" t="str">
        <f>HYPERLINK("mailto:eism-04@hotmail.com","eism-04@hotmail.com")</f>
        <v>eism-04@hotmail.com</v>
      </c>
      <c r="AM113" t="s">
        <v>1251</v>
      </c>
      <c r="AO113" s="16"/>
      <c r="AP113" s="22" t="str">
        <f>HYPERLINK("mailto:eism-04@hotmail.com","eism-04@hotmail.com")</f>
        <v>eism-04@hotmail.com</v>
      </c>
      <c r="AQ113" s="18" t="s">
        <v>1249</v>
      </c>
      <c r="AS113" t="s">
        <v>1250</v>
      </c>
      <c r="AT113" s="3">
        <v>43281</v>
      </c>
      <c r="AU113" s="3">
        <v>43281</v>
      </c>
      <c r="AV113" s="2" t="s">
        <v>1272</v>
      </c>
    </row>
    <row r="114" spans="1:48" ht="25.5" x14ac:dyDescent="0.25">
      <c r="A114">
        <v>2018</v>
      </c>
      <c r="B114" s="3">
        <v>43191</v>
      </c>
      <c r="C114" s="3">
        <v>43281</v>
      </c>
      <c r="D114" t="s">
        <v>111</v>
      </c>
      <c r="E114" s="15" t="s">
        <v>426</v>
      </c>
      <c r="F114" s="15" t="s">
        <v>427</v>
      </c>
      <c r="G114" s="15"/>
      <c r="H114" s="15" t="s">
        <v>426</v>
      </c>
      <c r="I114" s="11" t="s">
        <v>1273</v>
      </c>
      <c r="J114" t="s">
        <v>113</v>
      </c>
      <c r="K114" s="2" t="s">
        <v>146</v>
      </c>
      <c r="L114" s="18" t="s">
        <v>115</v>
      </c>
      <c r="M114" s="15" t="s">
        <v>643</v>
      </c>
      <c r="N114" s="2" t="s">
        <v>146</v>
      </c>
      <c r="O114" t="s">
        <v>148</v>
      </c>
      <c r="P114" s="5" t="s">
        <v>793</v>
      </c>
      <c r="Q114" t="s">
        <v>155</v>
      </c>
      <c r="R114" s="4" t="s">
        <v>952</v>
      </c>
      <c r="S114">
        <v>5180</v>
      </c>
      <c r="U114" t="s">
        <v>178</v>
      </c>
      <c r="V114" t="s">
        <v>1109</v>
      </c>
      <c r="X114" s="15"/>
      <c r="Y114" s="16"/>
      <c r="Z114" s="15"/>
      <c r="AA114" s="9">
        <v>2</v>
      </c>
      <c r="AB114" t="s">
        <v>146</v>
      </c>
      <c r="AD114" t="s">
        <v>1161</v>
      </c>
      <c r="AE114" t="s">
        <v>1161</v>
      </c>
      <c r="AF114" t="s">
        <v>1161</v>
      </c>
      <c r="AH114" t="s">
        <v>1161</v>
      </c>
      <c r="AI114" t="s">
        <v>1161</v>
      </c>
      <c r="AJ114" t="s">
        <v>1161</v>
      </c>
      <c r="AL114" s="22" t="str">
        <f>HYPERLINK("mailto:ramses2409@hotmail.com","ramses2409@hotmail.com")</f>
        <v>ramses2409@hotmail.com</v>
      </c>
      <c r="AM114" t="s">
        <v>1251</v>
      </c>
      <c r="AO114" s="16"/>
      <c r="AP114" s="22" t="str">
        <f>HYPERLINK("mailto:ramses2409@hotmail.com","ramses2409@hotmail.com")</f>
        <v>ramses2409@hotmail.com</v>
      </c>
      <c r="AQ114" s="18" t="s">
        <v>1249</v>
      </c>
      <c r="AS114" t="s">
        <v>1250</v>
      </c>
      <c r="AT114" s="3">
        <v>43281</v>
      </c>
      <c r="AU114" s="3">
        <v>43281</v>
      </c>
      <c r="AV114" s="2" t="s">
        <v>1272</v>
      </c>
    </row>
    <row r="115" spans="1:48" ht="25.5" x14ac:dyDescent="0.25">
      <c r="A115">
        <v>2018</v>
      </c>
      <c r="B115" s="3">
        <v>43191</v>
      </c>
      <c r="C115" s="3">
        <v>43281</v>
      </c>
      <c r="D115" t="s">
        <v>111</v>
      </c>
      <c r="E115" s="15" t="s">
        <v>428</v>
      </c>
      <c r="F115" s="15" t="s">
        <v>429</v>
      </c>
      <c r="G115" s="15"/>
      <c r="H115" s="15" t="s">
        <v>428</v>
      </c>
      <c r="I115" s="11" t="s">
        <v>1273</v>
      </c>
      <c r="J115" t="s">
        <v>113</v>
      </c>
      <c r="K115" s="2" t="s">
        <v>146</v>
      </c>
      <c r="L115" s="18" t="s">
        <v>115</v>
      </c>
      <c r="M115" s="15"/>
      <c r="N115" s="2" t="s">
        <v>146</v>
      </c>
      <c r="O115" t="s">
        <v>148</v>
      </c>
      <c r="P115" s="5" t="s">
        <v>794</v>
      </c>
      <c r="Q115" t="s">
        <v>155</v>
      </c>
      <c r="R115" s="4" t="s">
        <v>953</v>
      </c>
      <c r="S115">
        <v>1503</v>
      </c>
      <c r="T115">
        <v>403</v>
      </c>
      <c r="U115" t="s">
        <v>178</v>
      </c>
      <c r="V115" t="s">
        <v>1110</v>
      </c>
      <c r="W115" s="10" t="s">
        <v>1253</v>
      </c>
      <c r="X115" s="15" t="s">
        <v>1252</v>
      </c>
      <c r="Y115" s="17" t="s">
        <v>1268</v>
      </c>
      <c r="Z115" s="15" t="s">
        <v>1252</v>
      </c>
      <c r="AA115" s="9">
        <v>2</v>
      </c>
      <c r="AB115" t="s">
        <v>146</v>
      </c>
      <c r="AD115" t="s">
        <v>1161</v>
      </c>
      <c r="AE115" t="s">
        <v>1161</v>
      </c>
      <c r="AF115" t="s">
        <v>1161</v>
      </c>
      <c r="AH115" t="s">
        <v>1161</v>
      </c>
      <c r="AI115" t="s">
        <v>1161</v>
      </c>
      <c r="AJ115" t="s">
        <v>1161</v>
      </c>
      <c r="AL115" s="22" t="str">
        <f>HYPERLINK("mailto:mx.lfpereyra@gmail.com","mx.lfpereyra@gmail.com")</f>
        <v>mx.lfpereyra@gmail.com</v>
      </c>
      <c r="AM115" t="s">
        <v>1251</v>
      </c>
      <c r="AO115" s="16"/>
      <c r="AP115" s="22" t="str">
        <f>HYPERLINK("mailto:mx.lfpereyra@gmail.com","mx.lfpereyra@gmail.com")</f>
        <v>mx.lfpereyra@gmail.com</v>
      </c>
      <c r="AQ115" s="18" t="s">
        <v>1249</v>
      </c>
      <c r="AS115" t="s">
        <v>1250</v>
      </c>
      <c r="AT115" s="3">
        <v>43281</v>
      </c>
      <c r="AU115" s="3">
        <v>43281</v>
      </c>
      <c r="AV115" s="2" t="s">
        <v>1272</v>
      </c>
    </row>
    <row r="116" spans="1:48" ht="25.5" x14ac:dyDescent="0.25">
      <c r="A116">
        <v>2018</v>
      </c>
      <c r="B116" s="3">
        <v>43191</v>
      </c>
      <c r="C116" s="3">
        <v>43281</v>
      </c>
      <c r="D116" t="s">
        <v>111</v>
      </c>
      <c r="E116" s="15" t="s">
        <v>430</v>
      </c>
      <c r="F116" s="15" t="s">
        <v>290</v>
      </c>
      <c r="G116" s="15" t="s">
        <v>309</v>
      </c>
      <c r="H116" s="15" t="s">
        <v>430</v>
      </c>
      <c r="I116" s="11" t="s">
        <v>1273</v>
      </c>
      <c r="J116" t="s">
        <v>113</v>
      </c>
      <c r="K116" s="2" t="s">
        <v>146</v>
      </c>
      <c r="L116" s="18" t="s">
        <v>115</v>
      </c>
      <c r="M116" s="15" t="s">
        <v>644</v>
      </c>
      <c r="N116" s="2" t="s">
        <v>146</v>
      </c>
      <c r="O116" t="s">
        <v>148</v>
      </c>
      <c r="P116" s="5" t="s">
        <v>795</v>
      </c>
      <c r="Q116" t="s">
        <v>155</v>
      </c>
      <c r="R116" s="4" t="s">
        <v>954</v>
      </c>
      <c r="S116">
        <v>23</v>
      </c>
      <c r="T116">
        <v>100</v>
      </c>
      <c r="U116" t="s">
        <v>178</v>
      </c>
      <c r="V116" t="s">
        <v>954</v>
      </c>
      <c r="X116" s="15"/>
      <c r="Y116" s="16"/>
      <c r="Z116" s="15"/>
      <c r="AA116" s="9">
        <v>2</v>
      </c>
      <c r="AB116" t="s">
        <v>146</v>
      </c>
      <c r="AD116" t="s">
        <v>1161</v>
      </c>
      <c r="AE116" t="s">
        <v>1161</v>
      </c>
      <c r="AF116" t="s">
        <v>1161</v>
      </c>
      <c r="AH116" t="s">
        <v>1161</v>
      </c>
      <c r="AI116" t="s">
        <v>1161</v>
      </c>
      <c r="AJ116" t="s">
        <v>1161</v>
      </c>
      <c r="AL116" s="22" t="str">
        <f>HYPERLINK("mailto:filiales@rosaritobeachhotel.com","filiales@rosaritobeachhotel.com")</f>
        <v>filiales@rosaritobeachhotel.com</v>
      </c>
      <c r="AM116" t="s">
        <v>1251</v>
      </c>
      <c r="AO116" s="16"/>
      <c r="AP116" s="22" t="str">
        <f>HYPERLINK("mailto:filiales@rosaritobeachhotel.com","filiales@rosaritobeachhotel.com")</f>
        <v>filiales@rosaritobeachhotel.com</v>
      </c>
      <c r="AQ116" s="18" t="s">
        <v>1249</v>
      </c>
      <c r="AS116" t="s">
        <v>1250</v>
      </c>
      <c r="AT116" s="3">
        <v>43281</v>
      </c>
      <c r="AU116" s="3">
        <v>43281</v>
      </c>
      <c r="AV116" s="2" t="s">
        <v>1272</v>
      </c>
    </row>
    <row r="117" spans="1:48" ht="38.25" x14ac:dyDescent="0.25">
      <c r="A117">
        <v>2018</v>
      </c>
      <c r="B117" s="3">
        <v>43191</v>
      </c>
      <c r="C117" s="3">
        <v>43281</v>
      </c>
      <c r="D117" t="s">
        <v>111</v>
      </c>
      <c r="E117" s="15" t="s">
        <v>431</v>
      </c>
      <c r="F117" s="15" t="s">
        <v>432</v>
      </c>
      <c r="G117" s="15" t="s">
        <v>433</v>
      </c>
      <c r="H117" s="15" t="s">
        <v>431</v>
      </c>
      <c r="I117" s="11" t="s">
        <v>1273</v>
      </c>
      <c r="J117" t="s">
        <v>113</v>
      </c>
      <c r="K117" s="2" t="s">
        <v>146</v>
      </c>
      <c r="L117" s="18" t="s">
        <v>115</v>
      </c>
      <c r="M117" s="15"/>
      <c r="N117" s="2" t="s">
        <v>146</v>
      </c>
      <c r="O117" t="s">
        <v>148</v>
      </c>
      <c r="P117" s="5" t="s">
        <v>796</v>
      </c>
      <c r="Q117" t="s">
        <v>155</v>
      </c>
      <c r="R117" s="4" t="s">
        <v>955</v>
      </c>
      <c r="S117">
        <v>4308</v>
      </c>
      <c r="U117" t="s">
        <v>178</v>
      </c>
      <c r="V117" t="s">
        <v>1111</v>
      </c>
      <c r="X117" s="15"/>
      <c r="Y117" s="16"/>
      <c r="Z117" s="15"/>
      <c r="AA117" s="9">
        <v>2</v>
      </c>
      <c r="AB117" t="s">
        <v>146</v>
      </c>
      <c r="AD117" t="s">
        <v>1161</v>
      </c>
      <c r="AE117" t="s">
        <v>1161</v>
      </c>
      <c r="AF117" t="s">
        <v>1161</v>
      </c>
      <c r="AH117" t="s">
        <v>1161</v>
      </c>
      <c r="AI117" t="s">
        <v>1161</v>
      </c>
      <c r="AJ117" t="s">
        <v>1161</v>
      </c>
      <c r="AL117" s="22" t="str">
        <f>HYPERLINK("mailto:mcervantes@autoproductos.com.mx","mcervantes@autoproductos.com.mx ")</f>
        <v xml:space="preserve">mcervantes@autoproductos.com.mx </v>
      </c>
      <c r="AM117" t="s">
        <v>1251</v>
      </c>
      <c r="AO117" s="16"/>
      <c r="AP117" s="22" t="str">
        <f>HYPERLINK("mailto:mcervantes@autoproductos.com.mx","mcervantes@autoproductos.com.mx ")</f>
        <v xml:space="preserve">mcervantes@autoproductos.com.mx </v>
      </c>
      <c r="AQ117" s="18" t="s">
        <v>1249</v>
      </c>
      <c r="AS117" t="s">
        <v>1250</v>
      </c>
      <c r="AT117" s="3">
        <v>43281</v>
      </c>
      <c r="AU117" s="3">
        <v>43281</v>
      </c>
      <c r="AV117" s="2" t="s">
        <v>1272</v>
      </c>
    </row>
    <row r="118" spans="1:48" ht="25.5" x14ac:dyDescent="0.25">
      <c r="A118">
        <v>2018</v>
      </c>
      <c r="B118" s="3">
        <v>43191</v>
      </c>
      <c r="C118" s="3">
        <v>43281</v>
      </c>
      <c r="D118" t="s">
        <v>111</v>
      </c>
      <c r="E118" s="15" t="s">
        <v>434</v>
      </c>
      <c r="F118" s="15" t="s">
        <v>435</v>
      </c>
      <c r="G118" s="15" t="s">
        <v>436</v>
      </c>
      <c r="H118" s="15" t="s">
        <v>434</v>
      </c>
      <c r="I118" s="11" t="s">
        <v>1273</v>
      </c>
      <c r="J118" t="s">
        <v>113</v>
      </c>
      <c r="K118" s="2" t="s">
        <v>146</v>
      </c>
      <c r="L118" s="18" t="s">
        <v>115</v>
      </c>
      <c r="M118" s="15" t="s">
        <v>645</v>
      </c>
      <c r="N118" s="2" t="s">
        <v>146</v>
      </c>
      <c r="O118" t="s">
        <v>148</v>
      </c>
      <c r="P118" s="5" t="s">
        <v>797</v>
      </c>
      <c r="Q118" t="s">
        <v>155</v>
      </c>
      <c r="R118" s="4" t="s">
        <v>956</v>
      </c>
      <c r="S118">
        <v>65</v>
      </c>
      <c r="U118" t="s">
        <v>178</v>
      </c>
      <c r="V118" t="s">
        <v>1112</v>
      </c>
      <c r="X118" s="15"/>
      <c r="Y118" s="16"/>
      <c r="Z118" s="15"/>
      <c r="AA118" s="9">
        <v>2</v>
      </c>
      <c r="AB118" t="s">
        <v>146</v>
      </c>
      <c r="AD118" t="s">
        <v>1161</v>
      </c>
      <c r="AE118" t="s">
        <v>1161</v>
      </c>
      <c r="AF118" t="s">
        <v>1161</v>
      </c>
      <c r="AH118" t="s">
        <v>1161</v>
      </c>
      <c r="AI118" t="s">
        <v>1161</v>
      </c>
      <c r="AJ118" t="s">
        <v>1161</v>
      </c>
      <c r="AL118" s="22" t="str">
        <f>HYPERLINK("mailto:raul.andrade@proofytec.com","raul.andrade@proofytec.com")</f>
        <v>raul.andrade@proofytec.com</v>
      </c>
      <c r="AM118" t="s">
        <v>1251</v>
      </c>
      <c r="AO118" s="16"/>
      <c r="AP118" s="22" t="str">
        <f>HYPERLINK("mailto:raul.andrade@proofytec.com","raul.andrade@proofytec.com")</f>
        <v>raul.andrade@proofytec.com</v>
      </c>
      <c r="AQ118" s="18" t="s">
        <v>1249</v>
      </c>
      <c r="AS118" t="s">
        <v>1250</v>
      </c>
      <c r="AT118" s="3">
        <v>43281</v>
      </c>
      <c r="AU118" s="3">
        <v>43281</v>
      </c>
      <c r="AV118" s="2" t="s">
        <v>1272</v>
      </c>
    </row>
    <row r="119" spans="1:48" ht="25.5" x14ac:dyDescent="0.25">
      <c r="A119">
        <v>2018</v>
      </c>
      <c r="B119" s="3">
        <v>43191</v>
      </c>
      <c r="C119" s="3">
        <v>43281</v>
      </c>
      <c r="D119" t="s">
        <v>111</v>
      </c>
      <c r="E119" s="15" t="s">
        <v>437</v>
      </c>
      <c r="F119" s="15" t="s">
        <v>438</v>
      </c>
      <c r="G119" s="15"/>
      <c r="H119" s="15" t="s">
        <v>437</v>
      </c>
      <c r="I119" s="11" t="s">
        <v>1273</v>
      </c>
      <c r="J119" t="s">
        <v>113</v>
      </c>
      <c r="K119" s="2" t="s">
        <v>146</v>
      </c>
      <c r="L119" s="18" t="s">
        <v>115</v>
      </c>
      <c r="M119" s="15" t="s">
        <v>646</v>
      </c>
      <c r="N119" s="2" t="s">
        <v>146</v>
      </c>
      <c r="O119" t="s">
        <v>148</v>
      </c>
      <c r="P119" s="5" t="s">
        <v>798</v>
      </c>
      <c r="Q119" t="s">
        <v>155</v>
      </c>
      <c r="R119" s="4" t="s">
        <v>957</v>
      </c>
      <c r="S119">
        <v>8770</v>
      </c>
      <c r="U119" t="s">
        <v>178</v>
      </c>
      <c r="V119" t="s">
        <v>957</v>
      </c>
      <c r="X119" s="15"/>
      <c r="Y119" s="16"/>
      <c r="Z119" s="15"/>
      <c r="AA119" s="9">
        <v>2</v>
      </c>
      <c r="AB119" t="s">
        <v>146</v>
      </c>
      <c r="AD119" t="s">
        <v>1161</v>
      </c>
      <c r="AE119" t="s">
        <v>1161</v>
      </c>
      <c r="AF119" t="s">
        <v>1161</v>
      </c>
      <c r="AH119" t="s">
        <v>1161</v>
      </c>
      <c r="AI119" t="s">
        <v>1161</v>
      </c>
      <c r="AJ119" t="s">
        <v>1161</v>
      </c>
      <c r="AL119" s="22" t="str">
        <f>HYPERLINK("mailto:rosaritoartfest@gmail.com","rosaritoartfest@gmail.com")</f>
        <v>rosaritoartfest@gmail.com</v>
      </c>
      <c r="AM119" t="s">
        <v>1251</v>
      </c>
      <c r="AO119" s="16"/>
      <c r="AP119" s="22" t="str">
        <f>HYPERLINK("mailto:rosaritoartfest@gmail.com","rosaritoartfest@gmail.com")</f>
        <v>rosaritoartfest@gmail.com</v>
      </c>
      <c r="AQ119" s="18" t="s">
        <v>1249</v>
      </c>
      <c r="AS119" t="s">
        <v>1250</v>
      </c>
      <c r="AT119" s="3">
        <v>43281</v>
      </c>
      <c r="AU119" s="3">
        <v>43281</v>
      </c>
      <c r="AV119" s="2" t="s">
        <v>1272</v>
      </c>
    </row>
    <row r="120" spans="1:48" ht="38.25" x14ac:dyDescent="0.25">
      <c r="A120">
        <v>2018</v>
      </c>
      <c r="B120" s="3">
        <v>43191</v>
      </c>
      <c r="C120" s="3">
        <v>43281</v>
      </c>
      <c r="D120" t="s">
        <v>111</v>
      </c>
      <c r="E120" s="15" t="s">
        <v>439</v>
      </c>
      <c r="F120" s="15" t="s">
        <v>440</v>
      </c>
      <c r="G120" s="15" t="s">
        <v>441</v>
      </c>
      <c r="H120" s="15" t="s">
        <v>439</v>
      </c>
      <c r="I120" s="11" t="s">
        <v>1273</v>
      </c>
      <c r="J120" t="s">
        <v>113</v>
      </c>
      <c r="K120" s="2" t="s">
        <v>146</v>
      </c>
      <c r="L120" s="18" t="s">
        <v>115</v>
      </c>
      <c r="M120" s="15" t="s">
        <v>647</v>
      </c>
      <c r="N120" s="2" t="s">
        <v>146</v>
      </c>
      <c r="O120" t="s">
        <v>148</v>
      </c>
      <c r="P120" s="5" t="s">
        <v>799</v>
      </c>
      <c r="Q120" t="s">
        <v>155</v>
      </c>
      <c r="R120" s="4" t="s">
        <v>958</v>
      </c>
      <c r="S120">
        <v>1151</v>
      </c>
      <c r="T120" t="s">
        <v>1022</v>
      </c>
      <c r="U120" t="s">
        <v>178</v>
      </c>
      <c r="V120" t="s">
        <v>1045</v>
      </c>
      <c r="X120" s="15"/>
      <c r="Y120" s="16"/>
      <c r="Z120" s="15"/>
      <c r="AA120" s="9">
        <v>2</v>
      </c>
      <c r="AB120" t="s">
        <v>146</v>
      </c>
      <c r="AD120" t="s">
        <v>1161</v>
      </c>
      <c r="AE120" t="s">
        <v>1161</v>
      </c>
      <c r="AF120" t="s">
        <v>1161</v>
      </c>
      <c r="AH120" t="s">
        <v>1161</v>
      </c>
      <c r="AI120" t="s">
        <v>1161</v>
      </c>
      <c r="AJ120" t="s">
        <v>1161</v>
      </c>
      <c r="AL120" s="22" t="str">
        <f>HYPERLINK("mailto:materialesrosarito@prodigy.net.mx","materialesrosarito@prodigy.net.mx")</f>
        <v>materialesrosarito@prodigy.net.mx</v>
      </c>
      <c r="AM120" t="s">
        <v>1251</v>
      </c>
      <c r="AO120" s="16"/>
      <c r="AP120" s="22" t="str">
        <f>HYPERLINK("mailto:materialesrosarito@prodigy.net.mx","materialesrosarito@prodigy.net.mx")</f>
        <v>materialesrosarito@prodigy.net.mx</v>
      </c>
      <c r="AQ120" s="18" t="s">
        <v>1249</v>
      </c>
      <c r="AS120" t="s">
        <v>1250</v>
      </c>
      <c r="AT120" s="3">
        <v>43281</v>
      </c>
      <c r="AU120" s="3">
        <v>43281</v>
      </c>
      <c r="AV120" s="2" t="s">
        <v>1272</v>
      </c>
    </row>
    <row r="121" spans="1:48" ht="25.5" x14ac:dyDescent="0.25">
      <c r="A121">
        <v>2018</v>
      </c>
      <c r="B121" s="3">
        <v>43191</v>
      </c>
      <c r="C121" s="3">
        <v>43281</v>
      </c>
      <c r="D121" t="s">
        <v>111</v>
      </c>
      <c r="E121" s="15" t="s">
        <v>442</v>
      </c>
      <c r="F121" s="15" t="s">
        <v>443</v>
      </c>
      <c r="G121" s="15"/>
      <c r="H121" s="15" t="s">
        <v>442</v>
      </c>
      <c r="I121" s="11" t="s">
        <v>1273</v>
      </c>
      <c r="J121" t="s">
        <v>113</v>
      </c>
      <c r="K121" s="2" t="s">
        <v>146</v>
      </c>
      <c r="L121" s="18" t="s">
        <v>115</v>
      </c>
      <c r="M121" s="15" t="s">
        <v>648</v>
      </c>
      <c r="N121" s="2" t="s">
        <v>146</v>
      </c>
      <c r="O121" t="s">
        <v>148</v>
      </c>
      <c r="P121" s="5" t="s">
        <v>800</v>
      </c>
      <c r="Q121" t="s">
        <v>155</v>
      </c>
      <c r="R121" s="4" t="s">
        <v>959</v>
      </c>
      <c r="S121">
        <v>3194</v>
      </c>
      <c r="U121" t="s">
        <v>178</v>
      </c>
      <c r="V121" t="s">
        <v>1113</v>
      </c>
      <c r="W121" s="10" t="s">
        <v>1267</v>
      </c>
      <c r="X121" s="15" t="s">
        <v>1260</v>
      </c>
      <c r="Y121" s="16"/>
      <c r="Z121" s="15" t="s">
        <v>1260</v>
      </c>
      <c r="AA121" s="9">
        <v>2</v>
      </c>
      <c r="AB121" t="s">
        <v>146</v>
      </c>
      <c r="AD121" t="s">
        <v>1161</v>
      </c>
      <c r="AE121" t="s">
        <v>1161</v>
      </c>
      <c r="AF121" t="s">
        <v>1161</v>
      </c>
      <c r="AH121" t="s">
        <v>1161</v>
      </c>
      <c r="AI121" t="s">
        <v>1161</v>
      </c>
      <c r="AJ121" t="s">
        <v>1161</v>
      </c>
      <c r="AL121" s="22" t="str">
        <f>HYPERLINK("mailto:salejandro@gmail.com","salejandro@gmail.com")</f>
        <v>salejandro@gmail.com</v>
      </c>
      <c r="AM121" t="s">
        <v>1251</v>
      </c>
      <c r="AO121" s="16"/>
      <c r="AP121" s="22" t="str">
        <f>HYPERLINK("mailto:salejandro@gmail.com","salejandro@gmail.com")</f>
        <v>salejandro@gmail.com</v>
      </c>
      <c r="AQ121" s="18" t="s">
        <v>1249</v>
      </c>
      <c r="AS121" t="s">
        <v>1250</v>
      </c>
      <c r="AT121" s="3">
        <v>43281</v>
      </c>
      <c r="AU121" s="3">
        <v>43281</v>
      </c>
      <c r="AV121" s="2" t="s">
        <v>1272</v>
      </c>
    </row>
    <row r="122" spans="1:48" ht="25.5" x14ac:dyDescent="0.25">
      <c r="A122">
        <v>2018</v>
      </c>
      <c r="B122" s="3">
        <v>43191</v>
      </c>
      <c r="C122" s="3">
        <v>43281</v>
      </c>
      <c r="D122" t="s">
        <v>111</v>
      </c>
      <c r="E122" s="15" t="s">
        <v>444</v>
      </c>
      <c r="F122" s="15" t="s">
        <v>445</v>
      </c>
      <c r="G122" s="15" t="s">
        <v>446</v>
      </c>
      <c r="H122" s="15" t="s">
        <v>444</v>
      </c>
      <c r="I122" s="11" t="s">
        <v>1273</v>
      </c>
      <c r="J122" t="s">
        <v>113</v>
      </c>
      <c r="K122" s="2" t="s">
        <v>146</v>
      </c>
      <c r="L122" s="18" t="s">
        <v>115</v>
      </c>
      <c r="M122" s="15" t="s">
        <v>649</v>
      </c>
      <c r="N122" s="2" t="s">
        <v>146</v>
      </c>
      <c r="O122" t="s">
        <v>148</v>
      </c>
      <c r="P122" s="5" t="s">
        <v>801</v>
      </c>
      <c r="Q122" t="s">
        <v>155</v>
      </c>
      <c r="R122" s="4" t="s">
        <v>960</v>
      </c>
      <c r="S122">
        <v>1660</v>
      </c>
      <c r="T122" t="s">
        <v>1017</v>
      </c>
      <c r="U122" t="s">
        <v>178</v>
      </c>
      <c r="V122" t="s">
        <v>1114</v>
      </c>
      <c r="X122" s="15"/>
      <c r="Y122" s="16"/>
      <c r="Z122" s="15"/>
      <c r="AA122" s="9">
        <v>2</v>
      </c>
      <c r="AB122" t="s">
        <v>146</v>
      </c>
      <c r="AD122" t="s">
        <v>1161</v>
      </c>
      <c r="AE122" t="s">
        <v>1161</v>
      </c>
      <c r="AF122" t="s">
        <v>1161</v>
      </c>
      <c r="AH122" t="s">
        <v>1161</v>
      </c>
      <c r="AI122" t="s">
        <v>1161</v>
      </c>
      <c r="AJ122" t="s">
        <v>1161</v>
      </c>
      <c r="AL122" s="22" t="str">
        <f>HYPERLINK("mailto:ventas@californiaimpresors.org","ventas@californiaimpresors.org")</f>
        <v>ventas@californiaimpresors.org</v>
      </c>
      <c r="AM122" t="s">
        <v>1251</v>
      </c>
      <c r="AO122" s="16"/>
      <c r="AP122" s="22" t="str">
        <f>HYPERLINK("mailto:ventas@californiaimpresors.org","ventas@californiaimpresors.org")</f>
        <v>ventas@californiaimpresors.org</v>
      </c>
      <c r="AQ122" s="18" t="s">
        <v>1249</v>
      </c>
      <c r="AS122" t="s">
        <v>1250</v>
      </c>
      <c r="AT122" s="3">
        <v>43281</v>
      </c>
      <c r="AU122" s="3">
        <v>43281</v>
      </c>
      <c r="AV122" s="2" t="s">
        <v>1272</v>
      </c>
    </row>
    <row r="123" spans="1:48" ht="25.5" x14ac:dyDescent="0.25">
      <c r="A123">
        <v>2018</v>
      </c>
      <c r="B123" s="3">
        <v>43191</v>
      </c>
      <c r="C123" s="3">
        <v>43281</v>
      </c>
      <c r="D123" t="s">
        <v>111</v>
      </c>
      <c r="E123" s="15" t="s">
        <v>447</v>
      </c>
      <c r="F123" s="15" t="s">
        <v>259</v>
      </c>
      <c r="G123" s="15"/>
      <c r="H123" s="15" t="s">
        <v>447</v>
      </c>
      <c r="I123" s="11" t="s">
        <v>1273</v>
      </c>
      <c r="J123" t="s">
        <v>113</v>
      </c>
      <c r="K123" s="2" t="s">
        <v>146</v>
      </c>
      <c r="L123" s="18" t="s">
        <v>115</v>
      </c>
      <c r="M123" s="15" t="s">
        <v>650</v>
      </c>
      <c r="N123" s="2" t="s">
        <v>146</v>
      </c>
      <c r="O123" t="s">
        <v>148</v>
      </c>
      <c r="P123" s="5" t="s">
        <v>766</v>
      </c>
      <c r="Q123" t="s">
        <v>155</v>
      </c>
      <c r="R123" s="4" t="s">
        <v>961</v>
      </c>
      <c r="S123">
        <v>943</v>
      </c>
      <c r="U123" t="s">
        <v>178</v>
      </c>
      <c r="V123" t="s">
        <v>1115</v>
      </c>
      <c r="X123" s="15"/>
      <c r="Y123" s="16"/>
      <c r="Z123" s="15"/>
      <c r="AA123" s="9">
        <v>2</v>
      </c>
      <c r="AB123" t="s">
        <v>146</v>
      </c>
      <c r="AD123" t="s">
        <v>1161</v>
      </c>
      <c r="AE123" t="s">
        <v>1161</v>
      </c>
      <c r="AF123" t="s">
        <v>1161</v>
      </c>
      <c r="AH123" t="s">
        <v>1161</v>
      </c>
      <c r="AI123" t="s">
        <v>1161</v>
      </c>
      <c r="AJ123" t="s">
        <v>1161</v>
      </c>
      <c r="AL123" s="22" t="str">
        <f>HYPERLINK("mailto:carmenolga1@hotmail.com","carmenolga1@hotmail.com")</f>
        <v>carmenolga1@hotmail.com</v>
      </c>
      <c r="AM123" t="s">
        <v>1251</v>
      </c>
      <c r="AO123" s="16"/>
      <c r="AP123" s="22" t="str">
        <f>HYPERLINK("mailto:carmenolga1@hotmail.com","carmenolga1@hotmail.com")</f>
        <v>carmenolga1@hotmail.com</v>
      </c>
      <c r="AQ123" s="18" t="s">
        <v>1249</v>
      </c>
      <c r="AS123" t="s">
        <v>1250</v>
      </c>
      <c r="AT123" s="3">
        <v>43281</v>
      </c>
      <c r="AU123" s="3">
        <v>43281</v>
      </c>
      <c r="AV123" s="2" t="s">
        <v>1272</v>
      </c>
    </row>
    <row r="124" spans="1:48" ht="25.5" x14ac:dyDescent="0.25">
      <c r="A124">
        <v>2018</v>
      </c>
      <c r="B124" s="3">
        <v>43191</v>
      </c>
      <c r="C124" s="3">
        <v>43281</v>
      </c>
      <c r="D124" t="s">
        <v>111</v>
      </c>
      <c r="E124" s="15" t="s">
        <v>367</v>
      </c>
      <c r="F124" s="15" t="s">
        <v>368</v>
      </c>
      <c r="G124" s="15" t="s">
        <v>314</v>
      </c>
      <c r="H124" s="15" t="s">
        <v>367</v>
      </c>
      <c r="I124" s="11" t="s">
        <v>1273</v>
      </c>
      <c r="J124" t="s">
        <v>113</v>
      </c>
      <c r="K124" s="2" t="s">
        <v>146</v>
      </c>
      <c r="L124" s="18" t="s">
        <v>115</v>
      </c>
      <c r="M124" s="15" t="s">
        <v>651</v>
      </c>
      <c r="N124" s="2" t="s">
        <v>146</v>
      </c>
      <c r="O124" t="s">
        <v>148</v>
      </c>
      <c r="P124" s="5" t="s">
        <v>766</v>
      </c>
      <c r="Q124" t="s">
        <v>155</v>
      </c>
      <c r="R124" s="4" t="s">
        <v>962</v>
      </c>
      <c r="S124">
        <v>1876</v>
      </c>
      <c r="U124" t="s">
        <v>178</v>
      </c>
      <c r="V124" t="s">
        <v>1116</v>
      </c>
      <c r="X124" s="15"/>
      <c r="Y124" s="16"/>
      <c r="Z124" s="15"/>
      <c r="AA124" s="9">
        <v>2</v>
      </c>
      <c r="AB124" t="s">
        <v>146</v>
      </c>
      <c r="AD124" t="s">
        <v>1161</v>
      </c>
      <c r="AE124" t="s">
        <v>1161</v>
      </c>
      <c r="AF124" t="s">
        <v>1161</v>
      </c>
      <c r="AH124" t="s">
        <v>1161</v>
      </c>
      <c r="AI124" t="s">
        <v>1161</v>
      </c>
      <c r="AJ124" t="s">
        <v>1161</v>
      </c>
      <c r="AL124" s="15"/>
      <c r="AM124" t="s">
        <v>1251</v>
      </c>
      <c r="AO124" s="16"/>
      <c r="AP124" s="15"/>
      <c r="AQ124" s="18" t="s">
        <v>1249</v>
      </c>
      <c r="AS124" t="s">
        <v>1250</v>
      </c>
      <c r="AT124" s="3">
        <v>43281</v>
      </c>
      <c r="AU124" s="3">
        <v>43281</v>
      </c>
      <c r="AV124" s="2" t="s">
        <v>1272</v>
      </c>
    </row>
    <row r="125" spans="1:48" ht="25.5" x14ac:dyDescent="0.25">
      <c r="A125">
        <v>2018</v>
      </c>
      <c r="B125" s="3">
        <v>43191</v>
      </c>
      <c r="C125" s="3">
        <v>43281</v>
      </c>
      <c r="D125" t="s">
        <v>111</v>
      </c>
      <c r="E125" s="15" t="s">
        <v>448</v>
      </c>
      <c r="F125" s="15" t="s">
        <v>260</v>
      </c>
      <c r="G125" s="15"/>
      <c r="H125" s="15" t="s">
        <v>448</v>
      </c>
      <c r="I125" s="11" t="s">
        <v>1273</v>
      </c>
      <c r="J125" t="s">
        <v>113</v>
      </c>
      <c r="K125" s="2" t="s">
        <v>146</v>
      </c>
      <c r="L125" s="18" t="s">
        <v>115</v>
      </c>
      <c r="M125" s="15" t="s">
        <v>652</v>
      </c>
      <c r="N125" s="2" t="s">
        <v>146</v>
      </c>
      <c r="O125" t="s">
        <v>148</v>
      </c>
      <c r="P125" s="5" t="s">
        <v>802</v>
      </c>
      <c r="Q125" t="s">
        <v>155</v>
      </c>
      <c r="R125" s="4" t="s">
        <v>963</v>
      </c>
      <c r="S125">
        <v>127</v>
      </c>
      <c r="U125" t="s">
        <v>178</v>
      </c>
      <c r="V125" t="s">
        <v>1117</v>
      </c>
      <c r="X125" s="15"/>
      <c r="Y125" s="16"/>
      <c r="Z125" s="15"/>
      <c r="AA125" s="9">
        <v>2</v>
      </c>
      <c r="AB125" t="s">
        <v>146</v>
      </c>
      <c r="AD125" t="s">
        <v>1161</v>
      </c>
      <c r="AE125" t="s">
        <v>1161</v>
      </c>
      <c r="AF125" t="s">
        <v>1161</v>
      </c>
      <c r="AH125" t="s">
        <v>1161</v>
      </c>
      <c r="AI125" t="s">
        <v>1161</v>
      </c>
      <c r="AJ125" t="s">
        <v>1161</v>
      </c>
      <c r="AL125" s="22" t="str">
        <f>HYPERLINK("mailto:jose.ramos@ingenieria911.com","jose.ramos@ingenieria911.com")</f>
        <v>jose.ramos@ingenieria911.com</v>
      </c>
      <c r="AM125" t="s">
        <v>1251</v>
      </c>
      <c r="AO125" s="16"/>
      <c r="AP125" s="22" t="str">
        <f>HYPERLINK("mailto:jose.ramos@ingenieria911.com","jose.ramos@ingenieria911.com")</f>
        <v>jose.ramos@ingenieria911.com</v>
      </c>
      <c r="AQ125" s="18" t="s">
        <v>1249</v>
      </c>
      <c r="AS125" t="s">
        <v>1250</v>
      </c>
      <c r="AT125" s="3">
        <v>43281</v>
      </c>
      <c r="AU125" s="3">
        <v>43281</v>
      </c>
      <c r="AV125" s="2" t="s">
        <v>1272</v>
      </c>
    </row>
    <row r="126" spans="1:48" ht="25.5" x14ac:dyDescent="0.25">
      <c r="A126">
        <v>2018</v>
      </c>
      <c r="B126" s="3">
        <v>43191</v>
      </c>
      <c r="C126" s="3">
        <v>43281</v>
      </c>
      <c r="D126" t="s">
        <v>111</v>
      </c>
      <c r="E126" s="15" t="s">
        <v>419</v>
      </c>
      <c r="F126" s="15" t="s">
        <v>449</v>
      </c>
      <c r="G126" s="15" t="s">
        <v>450</v>
      </c>
      <c r="H126" s="15" t="s">
        <v>419</v>
      </c>
      <c r="I126" s="11" t="s">
        <v>1273</v>
      </c>
      <c r="J126" t="s">
        <v>113</v>
      </c>
      <c r="K126" s="2" t="s">
        <v>146</v>
      </c>
      <c r="L126" s="18" t="s">
        <v>115</v>
      </c>
      <c r="M126" s="15" t="s">
        <v>653</v>
      </c>
      <c r="N126" s="2" t="s">
        <v>146</v>
      </c>
      <c r="O126" t="s">
        <v>148</v>
      </c>
      <c r="P126" s="5" t="s">
        <v>803</v>
      </c>
      <c r="Q126" t="s">
        <v>155</v>
      </c>
      <c r="R126" s="4" t="s">
        <v>964</v>
      </c>
      <c r="S126">
        <v>272</v>
      </c>
      <c r="T126">
        <v>2</v>
      </c>
      <c r="U126" t="s">
        <v>178</v>
      </c>
      <c r="V126" t="s">
        <v>1118</v>
      </c>
      <c r="X126" s="15"/>
      <c r="Y126" s="16"/>
      <c r="Z126" s="15"/>
      <c r="AA126" s="9">
        <v>2</v>
      </c>
      <c r="AB126" t="s">
        <v>146</v>
      </c>
      <c r="AD126" t="s">
        <v>1161</v>
      </c>
      <c r="AE126" t="s">
        <v>1161</v>
      </c>
      <c r="AF126" t="s">
        <v>1161</v>
      </c>
      <c r="AH126" t="s">
        <v>1161</v>
      </c>
      <c r="AI126" t="s">
        <v>1161</v>
      </c>
      <c r="AJ126" t="s">
        <v>1161</v>
      </c>
      <c r="AL126" s="22" t="str">
        <f>HYPERLINK("mailto:rosaritosings@hotmail.com","rosaritosings@hotmail.com")</f>
        <v>rosaritosings@hotmail.com</v>
      </c>
      <c r="AM126" t="s">
        <v>1251</v>
      </c>
      <c r="AO126" s="16"/>
      <c r="AP126" s="22" t="str">
        <f>HYPERLINK("mailto:rosaritosings@hotmail.com","rosaritosings@hotmail.com")</f>
        <v>rosaritosings@hotmail.com</v>
      </c>
      <c r="AQ126" s="18" t="s">
        <v>1249</v>
      </c>
      <c r="AS126" t="s">
        <v>1250</v>
      </c>
      <c r="AT126" s="3">
        <v>43281</v>
      </c>
      <c r="AU126" s="3">
        <v>43281</v>
      </c>
      <c r="AV126" s="2" t="s">
        <v>1272</v>
      </c>
    </row>
    <row r="127" spans="1:48" ht="38.25" x14ac:dyDescent="0.25">
      <c r="A127">
        <v>2018</v>
      </c>
      <c r="B127" s="3">
        <v>43191</v>
      </c>
      <c r="C127" s="3">
        <v>43281</v>
      </c>
      <c r="D127" t="s">
        <v>111</v>
      </c>
      <c r="E127" s="15" t="s">
        <v>451</v>
      </c>
      <c r="F127" s="15" t="s">
        <v>452</v>
      </c>
      <c r="G127" s="15" t="s">
        <v>423</v>
      </c>
      <c r="H127" s="15" t="s">
        <v>451</v>
      </c>
      <c r="I127" s="11" t="s">
        <v>1273</v>
      </c>
      <c r="J127" t="s">
        <v>113</v>
      </c>
      <c r="K127" s="2" t="s">
        <v>146</v>
      </c>
      <c r="L127" s="18" t="s">
        <v>115</v>
      </c>
      <c r="M127" s="15" t="s">
        <v>654</v>
      </c>
      <c r="N127" s="2" t="s">
        <v>119</v>
      </c>
      <c r="O127" t="s">
        <v>148</v>
      </c>
      <c r="P127" s="5" t="s">
        <v>804</v>
      </c>
      <c r="Q127" t="s">
        <v>155</v>
      </c>
      <c r="R127" s="4" t="s">
        <v>965</v>
      </c>
      <c r="S127">
        <v>1055</v>
      </c>
      <c r="U127" t="s">
        <v>178</v>
      </c>
      <c r="V127" t="s">
        <v>1119</v>
      </c>
      <c r="X127" s="15" t="s">
        <v>1261</v>
      </c>
      <c r="Y127" s="16"/>
      <c r="Z127" s="15" t="s">
        <v>1261</v>
      </c>
      <c r="AA127" s="9">
        <v>11</v>
      </c>
      <c r="AB127" t="s">
        <v>119</v>
      </c>
      <c r="AD127" t="s">
        <v>1161</v>
      </c>
      <c r="AE127" t="s">
        <v>1161</v>
      </c>
      <c r="AF127" t="s">
        <v>1161</v>
      </c>
      <c r="AH127" t="s">
        <v>1161</v>
      </c>
      <c r="AI127" t="s">
        <v>1161</v>
      </c>
      <c r="AJ127" t="s">
        <v>1161</v>
      </c>
      <c r="AL127" s="22" t="str">
        <f>HYPERLINK("mailto:PFERNANDEZ@INTECOM.MX","PFERNANDEZ@INTECOM.MX")</f>
        <v>PFERNANDEZ@INTECOM.MX</v>
      </c>
      <c r="AM127" t="s">
        <v>1251</v>
      </c>
      <c r="AO127" s="16"/>
      <c r="AP127" s="22" t="str">
        <f>HYPERLINK("mailto:PFERNANDEZ@INTECOM.MX","PFERNANDEZ@INTECOM.MX")</f>
        <v>PFERNANDEZ@INTECOM.MX</v>
      </c>
      <c r="AQ127" s="18" t="s">
        <v>1249</v>
      </c>
      <c r="AS127" t="s">
        <v>1250</v>
      </c>
      <c r="AT127" s="3">
        <v>43281</v>
      </c>
      <c r="AU127" s="3">
        <v>43281</v>
      </c>
      <c r="AV127" s="2" t="s">
        <v>1272</v>
      </c>
    </row>
    <row r="128" spans="1:48" ht="25.5" x14ac:dyDescent="0.25">
      <c r="A128">
        <v>2018</v>
      </c>
      <c r="B128" s="3">
        <v>43191</v>
      </c>
      <c r="C128" s="3">
        <v>43281</v>
      </c>
      <c r="D128" t="s">
        <v>111</v>
      </c>
      <c r="E128" s="15" t="s">
        <v>453</v>
      </c>
      <c r="F128" s="15" t="s">
        <v>259</v>
      </c>
      <c r="G128" s="15" t="s">
        <v>454</v>
      </c>
      <c r="H128" s="15" t="s">
        <v>453</v>
      </c>
      <c r="I128" s="11" t="s">
        <v>1273</v>
      </c>
      <c r="J128" t="s">
        <v>113</v>
      </c>
      <c r="K128" s="2" t="s">
        <v>146</v>
      </c>
      <c r="L128" s="18" t="s">
        <v>115</v>
      </c>
      <c r="M128" s="15" t="s">
        <v>655</v>
      </c>
      <c r="N128" s="2" t="s">
        <v>146</v>
      </c>
      <c r="O128" t="s">
        <v>148</v>
      </c>
      <c r="P128" s="5" t="s">
        <v>805</v>
      </c>
      <c r="Q128" t="s">
        <v>155</v>
      </c>
      <c r="R128" s="4" t="s">
        <v>966</v>
      </c>
      <c r="S128">
        <v>7888</v>
      </c>
      <c r="U128" t="s">
        <v>178</v>
      </c>
      <c r="V128" t="s">
        <v>1120</v>
      </c>
      <c r="X128" s="15"/>
      <c r="Y128" s="16"/>
      <c r="Z128" s="15"/>
      <c r="AA128" s="9">
        <v>2</v>
      </c>
      <c r="AB128" t="s">
        <v>146</v>
      </c>
      <c r="AD128" t="s">
        <v>1161</v>
      </c>
      <c r="AE128" t="s">
        <v>1161</v>
      </c>
      <c r="AF128" t="s">
        <v>1161</v>
      </c>
      <c r="AH128" t="s">
        <v>1161</v>
      </c>
      <c r="AI128" t="s">
        <v>1161</v>
      </c>
      <c r="AJ128" t="s">
        <v>1161</v>
      </c>
      <c r="AL128" s="22" t="str">
        <f>HYPERLINK("mailto:ariacomercializadora@hotmail.com","ariacomercializadora@hotmail.com")</f>
        <v>ariacomercializadora@hotmail.com</v>
      </c>
      <c r="AM128" t="s">
        <v>1251</v>
      </c>
      <c r="AO128" s="16"/>
      <c r="AP128" s="22" t="str">
        <f>HYPERLINK("mailto:ariacomercializadora@hotmail.com","ariacomercializadora@hotmail.com")</f>
        <v>ariacomercializadora@hotmail.com</v>
      </c>
      <c r="AQ128" s="18" t="s">
        <v>1249</v>
      </c>
      <c r="AS128" t="s">
        <v>1250</v>
      </c>
      <c r="AT128" s="3">
        <v>43281</v>
      </c>
      <c r="AU128" s="3">
        <v>43281</v>
      </c>
      <c r="AV128" s="2" t="s">
        <v>1272</v>
      </c>
    </row>
    <row r="129" spans="1:48" ht="25.5" x14ac:dyDescent="0.25">
      <c r="A129">
        <v>2018</v>
      </c>
      <c r="B129" s="3">
        <v>43191</v>
      </c>
      <c r="C129" s="3">
        <v>43281</v>
      </c>
      <c r="D129" t="s">
        <v>111</v>
      </c>
      <c r="E129" s="15" t="s">
        <v>455</v>
      </c>
      <c r="F129" s="15" t="s">
        <v>259</v>
      </c>
      <c r="G129" s="15" t="s">
        <v>456</v>
      </c>
      <c r="H129" s="15" t="s">
        <v>455</v>
      </c>
      <c r="I129" s="11" t="s">
        <v>1273</v>
      </c>
      <c r="J129" t="s">
        <v>113</v>
      </c>
      <c r="K129" s="2" t="s">
        <v>146</v>
      </c>
      <c r="L129" s="18" t="s">
        <v>115</v>
      </c>
      <c r="M129" s="15" t="s">
        <v>656</v>
      </c>
      <c r="N129" s="2" t="s">
        <v>146</v>
      </c>
      <c r="O129" t="s">
        <v>148</v>
      </c>
      <c r="P129" s="5" t="s">
        <v>806</v>
      </c>
      <c r="Q129" t="s">
        <v>155</v>
      </c>
      <c r="R129" s="4" t="s">
        <v>967</v>
      </c>
      <c r="S129">
        <v>1044</v>
      </c>
      <c r="U129" t="s">
        <v>178</v>
      </c>
      <c r="V129" t="s">
        <v>1048</v>
      </c>
      <c r="X129" s="15"/>
      <c r="Y129" s="16"/>
      <c r="Z129" s="15"/>
      <c r="AA129" s="9">
        <v>2</v>
      </c>
      <c r="AB129" t="s">
        <v>146</v>
      </c>
      <c r="AD129" t="s">
        <v>1161</v>
      </c>
      <c r="AE129" t="s">
        <v>1161</v>
      </c>
      <c r="AF129" t="s">
        <v>1161</v>
      </c>
      <c r="AH129" t="s">
        <v>1161</v>
      </c>
      <c r="AI129" t="s">
        <v>1161</v>
      </c>
      <c r="AJ129" t="s">
        <v>1161</v>
      </c>
      <c r="AL129" s="22" t="str">
        <f>HYPERLINK("mailto:laura@zapatillas.com","laura@zapatillas.com")</f>
        <v>laura@zapatillas.com</v>
      </c>
      <c r="AM129" t="s">
        <v>1251</v>
      </c>
      <c r="AO129" s="16"/>
      <c r="AP129" s="22" t="str">
        <f>HYPERLINK("mailto:laura@zapatillas.com","laura@zapatillas.com")</f>
        <v>laura@zapatillas.com</v>
      </c>
      <c r="AQ129" s="18" t="s">
        <v>1249</v>
      </c>
      <c r="AS129" t="s">
        <v>1250</v>
      </c>
      <c r="AT129" s="3">
        <v>43281</v>
      </c>
      <c r="AU129" s="3">
        <v>43281</v>
      </c>
      <c r="AV129" s="2" t="s">
        <v>1272</v>
      </c>
    </row>
    <row r="130" spans="1:48" ht="25.5" x14ac:dyDescent="0.25">
      <c r="A130">
        <v>2018</v>
      </c>
      <c r="B130" s="3">
        <v>43191</v>
      </c>
      <c r="C130" s="3">
        <v>43281</v>
      </c>
      <c r="D130" t="s">
        <v>111</v>
      </c>
      <c r="E130" s="15" t="s">
        <v>457</v>
      </c>
      <c r="F130" s="15" t="s">
        <v>214</v>
      </c>
      <c r="G130" s="15" t="s">
        <v>458</v>
      </c>
      <c r="H130" s="15" t="s">
        <v>457</v>
      </c>
      <c r="I130" s="11" t="s">
        <v>1273</v>
      </c>
      <c r="J130" t="s">
        <v>113</v>
      </c>
      <c r="K130" s="2" t="s">
        <v>146</v>
      </c>
      <c r="L130" s="18" t="s">
        <v>115</v>
      </c>
      <c r="M130" s="15" t="s">
        <v>657</v>
      </c>
      <c r="N130" s="2" t="s">
        <v>146</v>
      </c>
      <c r="O130" t="s">
        <v>148</v>
      </c>
      <c r="P130" s="5" t="s">
        <v>807</v>
      </c>
      <c r="Q130" t="s">
        <v>155</v>
      </c>
      <c r="R130" s="4" t="s">
        <v>968</v>
      </c>
      <c r="S130">
        <v>20</v>
      </c>
      <c r="U130" t="s">
        <v>178</v>
      </c>
      <c r="V130" t="s">
        <v>1121</v>
      </c>
      <c r="W130" s="10" t="s">
        <v>1253</v>
      </c>
      <c r="X130" s="15" t="s">
        <v>1252</v>
      </c>
      <c r="Y130" s="17" t="s">
        <v>1268</v>
      </c>
      <c r="Z130" s="15" t="s">
        <v>1252</v>
      </c>
      <c r="AA130" s="9">
        <v>2</v>
      </c>
      <c r="AB130" t="s">
        <v>146</v>
      </c>
      <c r="AD130" t="s">
        <v>1161</v>
      </c>
      <c r="AE130" t="s">
        <v>1161</v>
      </c>
      <c r="AF130" t="s">
        <v>1161</v>
      </c>
      <c r="AH130" t="s">
        <v>1161</v>
      </c>
      <c r="AI130" t="s">
        <v>1161</v>
      </c>
      <c r="AJ130" t="s">
        <v>1161</v>
      </c>
      <c r="AL130" s="22" t="str">
        <f>HYPERLINK("mailto:corporativoemc@outlook.com","corporativoemc@outlook.com")</f>
        <v>corporativoemc@outlook.com</v>
      </c>
      <c r="AM130" t="s">
        <v>1251</v>
      </c>
      <c r="AO130" s="16"/>
      <c r="AP130" s="22" t="str">
        <f>HYPERLINK("mailto:corporativoemc@outlook.com","corporativoemc@outlook.com")</f>
        <v>corporativoemc@outlook.com</v>
      </c>
      <c r="AQ130" s="18" t="s">
        <v>1249</v>
      </c>
      <c r="AS130" t="s">
        <v>1250</v>
      </c>
      <c r="AT130" s="3">
        <v>43281</v>
      </c>
      <c r="AU130" s="3">
        <v>43281</v>
      </c>
      <c r="AV130" s="2" t="s">
        <v>1272</v>
      </c>
    </row>
    <row r="131" spans="1:48" ht="25.5" x14ac:dyDescent="0.25">
      <c r="A131">
        <v>2018</v>
      </c>
      <c r="B131" s="3">
        <v>43191</v>
      </c>
      <c r="C131" s="3">
        <v>43281</v>
      </c>
      <c r="D131" t="s">
        <v>111</v>
      </c>
      <c r="E131" s="15" t="s">
        <v>459</v>
      </c>
      <c r="F131" s="15" t="s">
        <v>460</v>
      </c>
      <c r="G131" s="15" t="s">
        <v>461</v>
      </c>
      <c r="H131" s="15" t="s">
        <v>459</v>
      </c>
      <c r="I131" s="11" t="s">
        <v>1273</v>
      </c>
      <c r="J131" t="s">
        <v>113</v>
      </c>
      <c r="K131" s="2" t="s">
        <v>146</v>
      </c>
      <c r="L131" s="18" t="s">
        <v>115</v>
      </c>
      <c r="M131" s="15" t="s">
        <v>658</v>
      </c>
      <c r="N131" s="2" t="s">
        <v>146</v>
      </c>
      <c r="O131" t="s">
        <v>148</v>
      </c>
      <c r="P131" s="5" t="s">
        <v>808</v>
      </c>
      <c r="Q131" t="s">
        <v>155</v>
      </c>
      <c r="R131" s="4" t="s">
        <v>969</v>
      </c>
      <c r="S131">
        <v>2003</v>
      </c>
      <c r="T131">
        <v>1</v>
      </c>
      <c r="U131" t="s">
        <v>178</v>
      </c>
      <c r="V131" t="s">
        <v>1122</v>
      </c>
      <c r="X131" s="15"/>
      <c r="Y131" s="16"/>
      <c r="Z131" s="15"/>
      <c r="AA131" s="9">
        <v>2</v>
      </c>
      <c r="AB131" t="s">
        <v>146</v>
      </c>
      <c r="AD131" t="s">
        <v>1161</v>
      </c>
      <c r="AE131" t="s">
        <v>1161</v>
      </c>
      <c r="AF131" t="s">
        <v>1161</v>
      </c>
      <c r="AH131" t="s">
        <v>1161</v>
      </c>
      <c r="AI131" t="s">
        <v>1161</v>
      </c>
      <c r="AJ131" t="s">
        <v>1161</v>
      </c>
      <c r="AL131" s="22" t="str">
        <f>HYPERLINK("mailto:ivan.gonzalez@innovom.mx","ivan.gonzalez@innovom.mx")</f>
        <v>ivan.gonzalez@innovom.mx</v>
      </c>
      <c r="AM131" t="s">
        <v>1251</v>
      </c>
      <c r="AO131" s="16"/>
      <c r="AP131" s="22" t="str">
        <f>HYPERLINK("mailto:ivan.gonzalez@innovom.mx","ivan.gonzalez@innovom.mx")</f>
        <v>ivan.gonzalez@innovom.mx</v>
      </c>
      <c r="AQ131" s="18" t="s">
        <v>1249</v>
      </c>
      <c r="AS131" t="s">
        <v>1250</v>
      </c>
      <c r="AT131" s="3">
        <v>43281</v>
      </c>
      <c r="AU131" s="3">
        <v>43281</v>
      </c>
      <c r="AV131" s="2" t="s">
        <v>1272</v>
      </c>
    </row>
    <row r="132" spans="1:48" ht="25.5" x14ac:dyDescent="0.25">
      <c r="A132">
        <v>2018</v>
      </c>
      <c r="B132" s="3">
        <v>43191</v>
      </c>
      <c r="C132" s="3">
        <v>43281</v>
      </c>
      <c r="D132" t="s">
        <v>111</v>
      </c>
      <c r="E132" s="15" t="s">
        <v>462</v>
      </c>
      <c r="F132" s="15" t="s">
        <v>463</v>
      </c>
      <c r="G132" s="15" t="s">
        <v>464</v>
      </c>
      <c r="H132" s="15" t="s">
        <v>462</v>
      </c>
      <c r="I132" s="11" t="s">
        <v>1273</v>
      </c>
      <c r="J132" t="s">
        <v>113</v>
      </c>
      <c r="K132" s="2" t="s">
        <v>146</v>
      </c>
      <c r="L132" s="18" t="s">
        <v>115</v>
      </c>
      <c r="M132" s="15" t="s">
        <v>659</v>
      </c>
      <c r="N132" s="2" t="s">
        <v>146</v>
      </c>
      <c r="O132" t="s">
        <v>148</v>
      </c>
      <c r="P132" s="5" t="s">
        <v>809</v>
      </c>
      <c r="Q132" t="s">
        <v>155</v>
      </c>
      <c r="R132" s="4" t="s">
        <v>970</v>
      </c>
      <c r="S132">
        <v>576</v>
      </c>
      <c r="U132" t="s">
        <v>178</v>
      </c>
      <c r="V132" t="s">
        <v>1048</v>
      </c>
      <c r="X132" s="15"/>
      <c r="Y132" s="16"/>
      <c r="Z132" s="15"/>
      <c r="AA132" s="9">
        <v>2</v>
      </c>
      <c r="AB132" t="s">
        <v>146</v>
      </c>
      <c r="AD132" t="s">
        <v>1161</v>
      </c>
      <c r="AE132" t="s">
        <v>1161</v>
      </c>
      <c r="AF132" t="s">
        <v>1161</v>
      </c>
      <c r="AH132" t="s">
        <v>1161</v>
      </c>
      <c r="AI132" t="s">
        <v>1161</v>
      </c>
      <c r="AJ132" t="s">
        <v>1161</v>
      </c>
      <c r="AL132" s="15"/>
      <c r="AM132" t="s">
        <v>1251</v>
      </c>
      <c r="AO132" s="16"/>
      <c r="AP132" s="15"/>
      <c r="AQ132" s="18" t="s">
        <v>1249</v>
      </c>
      <c r="AS132" t="s">
        <v>1250</v>
      </c>
      <c r="AT132" s="3">
        <v>43281</v>
      </c>
      <c r="AU132" s="3">
        <v>43281</v>
      </c>
      <c r="AV132" s="2" t="s">
        <v>1272</v>
      </c>
    </row>
    <row r="133" spans="1:48" ht="25.5" x14ac:dyDescent="0.25">
      <c r="A133">
        <v>2018</v>
      </c>
      <c r="B133" s="3">
        <v>43191</v>
      </c>
      <c r="C133" s="3">
        <v>43281</v>
      </c>
      <c r="D133" t="s">
        <v>111</v>
      </c>
      <c r="E133" s="15" t="s">
        <v>465</v>
      </c>
      <c r="F133" s="15" t="s">
        <v>466</v>
      </c>
      <c r="G133" s="15" t="s">
        <v>467</v>
      </c>
      <c r="H133" s="15" t="s">
        <v>465</v>
      </c>
      <c r="I133" s="11" t="s">
        <v>1273</v>
      </c>
      <c r="J133" t="s">
        <v>113</v>
      </c>
      <c r="K133" s="2" t="s">
        <v>146</v>
      </c>
      <c r="L133" s="18" t="s">
        <v>115</v>
      </c>
      <c r="M133" s="15" t="s">
        <v>660</v>
      </c>
      <c r="N133" s="2" t="s">
        <v>146</v>
      </c>
      <c r="O133" t="s">
        <v>148</v>
      </c>
      <c r="P133" s="5" t="s">
        <v>810</v>
      </c>
      <c r="Q133" t="s">
        <v>155</v>
      </c>
      <c r="R133" s="4" t="s">
        <v>971</v>
      </c>
      <c r="S133">
        <v>2993</v>
      </c>
      <c r="T133">
        <v>9</v>
      </c>
      <c r="U133" t="s">
        <v>178</v>
      </c>
      <c r="V133" t="s">
        <v>1123</v>
      </c>
      <c r="W133" s="10" t="s">
        <v>1253</v>
      </c>
      <c r="X133" s="15" t="s">
        <v>1252</v>
      </c>
      <c r="Y133" s="17" t="s">
        <v>1268</v>
      </c>
      <c r="Z133" s="15" t="s">
        <v>1252</v>
      </c>
      <c r="AA133" s="9">
        <v>2</v>
      </c>
      <c r="AB133" t="s">
        <v>146</v>
      </c>
      <c r="AD133" t="s">
        <v>1161</v>
      </c>
      <c r="AE133" t="s">
        <v>1161</v>
      </c>
      <c r="AF133" t="s">
        <v>1161</v>
      </c>
      <c r="AH133" t="s">
        <v>1161</v>
      </c>
      <c r="AI133" t="s">
        <v>1161</v>
      </c>
      <c r="AJ133" t="s">
        <v>1161</v>
      </c>
      <c r="AL133" s="22" t="str">
        <f>HYPERLINK("mailto:aarellano@NETCOMMTEL.COM","aarellano@NETCOMMTEL.COM")</f>
        <v>aarellano@NETCOMMTEL.COM</v>
      </c>
      <c r="AM133" t="s">
        <v>1251</v>
      </c>
      <c r="AO133" s="16"/>
      <c r="AP133" s="22" t="str">
        <f>HYPERLINK("mailto:aarellano@NETCOMMTEL.COM","aarellano@NETCOMMTEL.COM")</f>
        <v>aarellano@NETCOMMTEL.COM</v>
      </c>
      <c r="AQ133" s="18" t="s">
        <v>1249</v>
      </c>
      <c r="AS133" t="s">
        <v>1250</v>
      </c>
      <c r="AT133" s="3">
        <v>43281</v>
      </c>
      <c r="AU133" s="3">
        <v>43281</v>
      </c>
      <c r="AV133" s="2" t="s">
        <v>1272</v>
      </c>
    </row>
    <row r="134" spans="1:48" ht="25.5" x14ac:dyDescent="0.25">
      <c r="A134">
        <v>2018</v>
      </c>
      <c r="B134" s="3">
        <v>43191</v>
      </c>
      <c r="C134" s="3">
        <v>43281</v>
      </c>
      <c r="D134" t="s">
        <v>111</v>
      </c>
      <c r="E134" s="15" t="s">
        <v>468</v>
      </c>
      <c r="F134" s="15" t="s">
        <v>469</v>
      </c>
      <c r="G134" s="15"/>
      <c r="H134" s="15" t="s">
        <v>468</v>
      </c>
      <c r="I134" s="11" t="s">
        <v>1273</v>
      </c>
      <c r="J134" t="s">
        <v>113</v>
      </c>
      <c r="K134" s="2" t="s">
        <v>146</v>
      </c>
      <c r="L134" s="18" t="s">
        <v>115</v>
      </c>
      <c r="M134" s="15" t="s">
        <v>661</v>
      </c>
      <c r="N134" s="2" t="s">
        <v>146</v>
      </c>
      <c r="O134" t="s">
        <v>148</v>
      </c>
      <c r="P134" s="5" t="s">
        <v>811</v>
      </c>
      <c r="Q134" t="s">
        <v>155</v>
      </c>
      <c r="R134" s="4" t="s">
        <v>972</v>
      </c>
      <c r="U134" t="s">
        <v>178</v>
      </c>
      <c r="V134" t="s">
        <v>1124</v>
      </c>
      <c r="X134" s="15"/>
      <c r="Y134" s="16"/>
      <c r="Z134" s="15"/>
      <c r="AA134" s="9">
        <v>2</v>
      </c>
      <c r="AB134" t="s">
        <v>146</v>
      </c>
      <c r="AD134" t="s">
        <v>1161</v>
      </c>
      <c r="AE134" t="s">
        <v>1161</v>
      </c>
      <c r="AF134" t="s">
        <v>1161</v>
      </c>
      <c r="AH134" t="s">
        <v>1161</v>
      </c>
      <c r="AI134" t="s">
        <v>1161</v>
      </c>
      <c r="AJ134" t="s">
        <v>1161</v>
      </c>
      <c r="AL134" s="22" t="str">
        <f>HYPERLINK("mailto:ralvmedios46@gmail.com","ralvmedios46@gmail.com")</f>
        <v>ralvmedios46@gmail.com</v>
      </c>
      <c r="AM134" t="s">
        <v>1251</v>
      </c>
      <c r="AO134" s="16"/>
      <c r="AP134" s="22" t="str">
        <f>HYPERLINK("mailto:ralvmedios46@gmail.com","ralvmedios46@gmail.com")</f>
        <v>ralvmedios46@gmail.com</v>
      </c>
      <c r="AQ134" s="18" t="s">
        <v>1249</v>
      </c>
      <c r="AS134" t="s">
        <v>1250</v>
      </c>
      <c r="AT134" s="3">
        <v>43281</v>
      </c>
      <c r="AU134" s="3">
        <v>43281</v>
      </c>
      <c r="AV134" s="2" t="s">
        <v>1272</v>
      </c>
    </row>
    <row r="135" spans="1:48" ht="25.5" x14ac:dyDescent="0.25">
      <c r="A135">
        <v>2018</v>
      </c>
      <c r="B135" s="3">
        <v>43191</v>
      </c>
      <c r="C135" s="3">
        <v>43281</v>
      </c>
      <c r="D135" t="s">
        <v>111</v>
      </c>
      <c r="E135" s="15" t="s">
        <v>470</v>
      </c>
      <c r="F135" s="15" t="s">
        <v>458</v>
      </c>
      <c r="G135" s="15"/>
      <c r="H135" s="15" t="s">
        <v>470</v>
      </c>
      <c r="I135" s="11" t="s">
        <v>1273</v>
      </c>
      <c r="J135" t="s">
        <v>113</v>
      </c>
      <c r="K135" s="2" t="s">
        <v>146</v>
      </c>
      <c r="L135" s="18" t="s">
        <v>115</v>
      </c>
      <c r="M135" s="15" t="s">
        <v>662</v>
      </c>
      <c r="N135" s="2" t="s">
        <v>146</v>
      </c>
      <c r="O135" t="s">
        <v>148</v>
      </c>
      <c r="P135" s="5" t="s">
        <v>812</v>
      </c>
      <c r="Q135" t="s">
        <v>155</v>
      </c>
      <c r="R135" s="4" t="s">
        <v>973</v>
      </c>
      <c r="S135">
        <v>14</v>
      </c>
      <c r="T135" t="s">
        <v>1022</v>
      </c>
      <c r="U135" t="s">
        <v>178</v>
      </c>
      <c r="V135" t="s">
        <v>1125</v>
      </c>
      <c r="X135" s="15"/>
      <c r="Y135" s="16"/>
      <c r="Z135" s="15"/>
      <c r="AA135" s="9">
        <v>2</v>
      </c>
      <c r="AB135" t="s">
        <v>146</v>
      </c>
      <c r="AD135" t="s">
        <v>1161</v>
      </c>
      <c r="AE135" t="s">
        <v>1161</v>
      </c>
      <c r="AF135" t="s">
        <v>1161</v>
      </c>
      <c r="AH135" t="s">
        <v>1161</v>
      </c>
      <c r="AI135" t="s">
        <v>1161</v>
      </c>
      <c r="AJ135" t="s">
        <v>1161</v>
      </c>
      <c r="AL135" s="22" t="str">
        <f>HYPERLINK("mailto:acabadosyalmacenescalette@hotmail.com","acabadosyalmacenescalette@hotmail.com")</f>
        <v>acabadosyalmacenescalette@hotmail.com</v>
      </c>
      <c r="AM135" t="s">
        <v>1251</v>
      </c>
      <c r="AO135" s="16"/>
      <c r="AP135" s="22" t="str">
        <f>HYPERLINK("mailto:acabadosyalmacenescalette@hotmail.com","acabadosyalmacenescalette@hotmail.com")</f>
        <v>acabadosyalmacenescalette@hotmail.com</v>
      </c>
      <c r="AQ135" s="18" t="s">
        <v>1249</v>
      </c>
      <c r="AS135" t="s">
        <v>1250</v>
      </c>
      <c r="AT135" s="3">
        <v>43281</v>
      </c>
      <c r="AU135" s="3">
        <v>43281</v>
      </c>
      <c r="AV135" s="2" t="s">
        <v>1272</v>
      </c>
    </row>
    <row r="136" spans="1:48" ht="25.5" x14ac:dyDescent="0.25">
      <c r="A136">
        <v>2018</v>
      </c>
      <c r="B136" s="3">
        <v>43191</v>
      </c>
      <c r="C136" s="3">
        <v>43281</v>
      </c>
      <c r="D136" t="s">
        <v>111</v>
      </c>
      <c r="E136" s="15" t="s">
        <v>459</v>
      </c>
      <c r="F136" s="15" t="s">
        <v>460</v>
      </c>
      <c r="G136" s="15" t="s">
        <v>471</v>
      </c>
      <c r="H136" s="15" t="s">
        <v>459</v>
      </c>
      <c r="I136" s="11" t="s">
        <v>1273</v>
      </c>
      <c r="J136" t="s">
        <v>113</v>
      </c>
      <c r="K136" s="2" t="s">
        <v>146</v>
      </c>
      <c r="L136" s="18" t="s">
        <v>115</v>
      </c>
      <c r="M136" s="15" t="s">
        <v>658</v>
      </c>
      <c r="N136" s="2" t="s">
        <v>146</v>
      </c>
      <c r="O136" t="s">
        <v>148</v>
      </c>
      <c r="P136" s="5" t="s">
        <v>813</v>
      </c>
      <c r="Q136" t="s">
        <v>155</v>
      </c>
      <c r="R136" s="4" t="s">
        <v>974</v>
      </c>
      <c r="S136">
        <v>2003</v>
      </c>
      <c r="U136" t="s">
        <v>178</v>
      </c>
      <c r="V136" t="s">
        <v>1058</v>
      </c>
      <c r="X136" s="15"/>
      <c r="Y136" s="16"/>
      <c r="Z136" s="15"/>
      <c r="AA136" s="9">
        <v>2</v>
      </c>
      <c r="AB136" t="s">
        <v>146</v>
      </c>
      <c r="AD136" t="s">
        <v>1161</v>
      </c>
      <c r="AE136" t="s">
        <v>1161</v>
      </c>
      <c r="AF136" t="s">
        <v>1161</v>
      </c>
      <c r="AH136" t="s">
        <v>1161</v>
      </c>
      <c r="AI136" t="s">
        <v>1161</v>
      </c>
      <c r="AJ136" t="s">
        <v>1161</v>
      </c>
      <c r="AL136" s="22" t="str">
        <f>HYPERLINK("mailto:ivan.gonzalez@innovom.mx","ivan.gonzalez@innovom.mx")</f>
        <v>ivan.gonzalez@innovom.mx</v>
      </c>
      <c r="AM136" t="s">
        <v>1251</v>
      </c>
      <c r="AO136" s="16"/>
      <c r="AP136" s="22" t="str">
        <f>HYPERLINK("mailto:ivan.gonzalez@innovom.mx","ivan.gonzalez@innovom.mx")</f>
        <v>ivan.gonzalez@innovom.mx</v>
      </c>
      <c r="AQ136" s="18" t="s">
        <v>1249</v>
      </c>
      <c r="AS136" t="s">
        <v>1250</v>
      </c>
      <c r="AT136" s="3">
        <v>43281</v>
      </c>
      <c r="AU136" s="3">
        <v>43281</v>
      </c>
      <c r="AV136" s="2" t="s">
        <v>1272</v>
      </c>
    </row>
    <row r="137" spans="1:48" ht="25.5" x14ac:dyDescent="0.25">
      <c r="A137">
        <v>2018</v>
      </c>
      <c r="B137" s="3">
        <v>43191</v>
      </c>
      <c r="C137" s="3">
        <v>43281</v>
      </c>
      <c r="D137" t="s">
        <v>111</v>
      </c>
      <c r="E137" s="15" t="s">
        <v>472</v>
      </c>
      <c r="F137" s="15" t="s">
        <v>473</v>
      </c>
      <c r="G137" s="15" t="s">
        <v>474</v>
      </c>
      <c r="H137" s="15" t="s">
        <v>472</v>
      </c>
      <c r="I137" s="11" t="s">
        <v>1273</v>
      </c>
      <c r="J137" t="s">
        <v>113</v>
      </c>
      <c r="K137" s="2" t="s">
        <v>146</v>
      </c>
      <c r="L137" s="18" t="s">
        <v>115</v>
      </c>
      <c r="M137" s="15" t="s">
        <v>659</v>
      </c>
      <c r="N137" s="2" t="s">
        <v>146</v>
      </c>
      <c r="O137" t="s">
        <v>148</v>
      </c>
      <c r="P137" s="5" t="s">
        <v>814</v>
      </c>
      <c r="Q137" t="s">
        <v>155</v>
      </c>
      <c r="R137" s="4" t="s">
        <v>975</v>
      </c>
      <c r="S137">
        <v>576</v>
      </c>
      <c r="U137" t="s">
        <v>178</v>
      </c>
      <c r="V137" t="s">
        <v>1126</v>
      </c>
      <c r="W137" s="10"/>
      <c r="X137" s="15"/>
      <c r="Y137" s="16"/>
      <c r="Z137" s="15"/>
      <c r="AA137" s="9">
        <v>2</v>
      </c>
      <c r="AB137" t="s">
        <v>146</v>
      </c>
      <c r="AD137" t="s">
        <v>1161</v>
      </c>
      <c r="AE137" t="s">
        <v>1161</v>
      </c>
      <c r="AF137" t="s">
        <v>1161</v>
      </c>
      <c r="AH137" t="s">
        <v>1161</v>
      </c>
      <c r="AI137" t="s">
        <v>1161</v>
      </c>
      <c r="AJ137" t="s">
        <v>1161</v>
      </c>
      <c r="AL137" s="15"/>
      <c r="AM137" t="s">
        <v>1251</v>
      </c>
      <c r="AO137" s="16"/>
      <c r="AP137" s="15"/>
      <c r="AQ137" s="18" t="s">
        <v>1249</v>
      </c>
      <c r="AS137" t="s">
        <v>1250</v>
      </c>
      <c r="AT137" s="3">
        <v>43281</v>
      </c>
      <c r="AU137" s="3">
        <v>43281</v>
      </c>
      <c r="AV137" s="2" t="s">
        <v>1272</v>
      </c>
    </row>
    <row r="138" spans="1:48" ht="25.5" x14ac:dyDescent="0.25">
      <c r="A138">
        <v>2018</v>
      </c>
      <c r="B138" s="3">
        <v>43191</v>
      </c>
      <c r="C138" s="3">
        <v>43281</v>
      </c>
      <c r="D138" t="s">
        <v>111</v>
      </c>
      <c r="E138" s="15" t="s">
        <v>475</v>
      </c>
      <c r="F138" s="15" t="s">
        <v>476</v>
      </c>
      <c r="G138" s="15"/>
      <c r="H138" s="15" t="s">
        <v>475</v>
      </c>
      <c r="I138" s="11" t="s">
        <v>1273</v>
      </c>
      <c r="J138" t="s">
        <v>113</v>
      </c>
      <c r="K138" s="2" t="s">
        <v>146</v>
      </c>
      <c r="L138" s="18" t="s">
        <v>115</v>
      </c>
      <c r="M138" s="15" t="s">
        <v>663</v>
      </c>
      <c r="N138" s="2" t="s">
        <v>146</v>
      </c>
      <c r="O138" t="s">
        <v>148</v>
      </c>
      <c r="P138" s="5" t="s">
        <v>815</v>
      </c>
      <c r="Q138" t="s">
        <v>155</v>
      </c>
      <c r="R138" s="4" t="s">
        <v>976</v>
      </c>
      <c r="S138">
        <v>21307</v>
      </c>
      <c r="U138" t="s">
        <v>178</v>
      </c>
      <c r="V138" t="s">
        <v>1127</v>
      </c>
      <c r="X138" s="15"/>
      <c r="Y138" s="16"/>
      <c r="Z138" s="15"/>
      <c r="AA138" s="9">
        <v>2</v>
      </c>
      <c r="AB138" t="s">
        <v>146</v>
      </c>
      <c r="AD138" t="s">
        <v>1161</v>
      </c>
      <c r="AE138" t="s">
        <v>1161</v>
      </c>
      <c r="AF138" t="s">
        <v>1161</v>
      </c>
      <c r="AH138" t="s">
        <v>1161</v>
      </c>
      <c r="AI138" t="s">
        <v>1161</v>
      </c>
      <c r="AJ138" t="s">
        <v>1161</v>
      </c>
      <c r="AL138" s="22" t="str">
        <f>HYPERLINK("mailto:info@encontactomagazine.com","info@encontactomagazine.com")</f>
        <v>info@encontactomagazine.com</v>
      </c>
      <c r="AM138" t="s">
        <v>1251</v>
      </c>
      <c r="AO138" s="16"/>
      <c r="AP138" s="22" t="str">
        <f>HYPERLINK("mailto:info@encontactomagazine.com","info@encontactomagazine.com")</f>
        <v>info@encontactomagazine.com</v>
      </c>
      <c r="AQ138" s="18" t="s">
        <v>1249</v>
      </c>
      <c r="AS138" t="s">
        <v>1250</v>
      </c>
      <c r="AT138" s="3">
        <v>43281</v>
      </c>
      <c r="AU138" s="3">
        <v>43281</v>
      </c>
      <c r="AV138" s="2" t="s">
        <v>1272</v>
      </c>
    </row>
    <row r="139" spans="1:48" ht="25.5" x14ac:dyDescent="0.25">
      <c r="A139">
        <v>2018</v>
      </c>
      <c r="B139" s="3">
        <v>43191</v>
      </c>
      <c r="C139" s="3">
        <v>43281</v>
      </c>
      <c r="D139" t="s">
        <v>111</v>
      </c>
      <c r="E139" s="15" t="s">
        <v>477</v>
      </c>
      <c r="F139" s="15" t="s">
        <v>136</v>
      </c>
      <c r="G139" s="15" t="s">
        <v>249</v>
      </c>
      <c r="H139" s="15" t="s">
        <v>477</v>
      </c>
      <c r="I139" s="11" t="s">
        <v>1273</v>
      </c>
      <c r="J139" t="s">
        <v>113</v>
      </c>
      <c r="K139" s="2" t="s">
        <v>146</v>
      </c>
      <c r="L139" s="18" t="s">
        <v>115</v>
      </c>
      <c r="M139" s="15" t="s">
        <v>664</v>
      </c>
      <c r="N139" s="2" t="s">
        <v>146</v>
      </c>
      <c r="O139" t="s">
        <v>148</v>
      </c>
      <c r="P139" s="5" t="s">
        <v>816</v>
      </c>
      <c r="Q139" t="s">
        <v>155</v>
      </c>
      <c r="R139" s="4" t="s">
        <v>977</v>
      </c>
      <c r="S139">
        <v>1993</v>
      </c>
      <c r="U139" t="s">
        <v>178</v>
      </c>
      <c r="V139" t="s">
        <v>1128</v>
      </c>
      <c r="X139" s="15"/>
      <c r="Y139" s="16"/>
      <c r="Z139" s="15"/>
      <c r="AA139" s="9">
        <v>2</v>
      </c>
      <c r="AB139" t="s">
        <v>146</v>
      </c>
      <c r="AD139" t="s">
        <v>1161</v>
      </c>
      <c r="AE139" t="s">
        <v>1161</v>
      </c>
      <c r="AF139" t="s">
        <v>1161</v>
      </c>
      <c r="AH139" t="s">
        <v>1161</v>
      </c>
      <c r="AI139" t="s">
        <v>1161</v>
      </c>
      <c r="AJ139" t="s">
        <v>1161</v>
      </c>
      <c r="AL139" s="22" t="str">
        <f>HYPERLINK("mailto:aztecacomercializadora@hotmail.com","aztecacomercializadora@hotmail.com")</f>
        <v>aztecacomercializadora@hotmail.com</v>
      </c>
      <c r="AM139" t="s">
        <v>1251</v>
      </c>
      <c r="AO139" s="16"/>
      <c r="AP139" s="22" t="str">
        <f>HYPERLINK("mailto:aztecacomercializadora@hotmail.com","aztecacomercializadora@hotmail.com")</f>
        <v>aztecacomercializadora@hotmail.com</v>
      </c>
      <c r="AQ139" s="18" t="s">
        <v>1249</v>
      </c>
      <c r="AS139" t="s">
        <v>1250</v>
      </c>
      <c r="AT139" s="3">
        <v>43281</v>
      </c>
      <c r="AU139" s="3">
        <v>43281</v>
      </c>
      <c r="AV139" s="2" t="s">
        <v>1272</v>
      </c>
    </row>
    <row r="140" spans="1:48" ht="25.5" x14ac:dyDescent="0.25">
      <c r="A140">
        <v>2018</v>
      </c>
      <c r="B140" s="3">
        <v>43191</v>
      </c>
      <c r="C140" s="3">
        <v>43281</v>
      </c>
      <c r="D140" t="s">
        <v>111</v>
      </c>
      <c r="E140" s="15" t="s">
        <v>393</v>
      </c>
      <c r="F140" s="15" t="s">
        <v>478</v>
      </c>
      <c r="G140" s="15" t="s">
        <v>479</v>
      </c>
      <c r="H140" s="15" t="s">
        <v>393</v>
      </c>
      <c r="I140" s="11" t="s">
        <v>1273</v>
      </c>
      <c r="J140" t="s">
        <v>113</v>
      </c>
      <c r="K140" s="2" t="s">
        <v>146</v>
      </c>
      <c r="L140" s="18" t="s">
        <v>115</v>
      </c>
      <c r="M140" s="15" t="s">
        <v>665</v>
      </c>
      <c r="N140" s="2" t="s">
        <v>146</v>
      </c>
      <c r="O140" t="s">
        <v>148</v>
      </c>
      <c r="P140" s="5" t="s">
        <v>817</v>
      </c>
      <c r="Q140" t="s">
        <v>155</v>
      </c>
      <c r="R140" s="4" t="s">
        <v>978</v>
      </c>
      <c r="S140">
        <v>3</v>
      </c>
      <c r="U140" t="s">
        <v>178</v>
      </c>
      <c r="V140" t="s">
        <v>1129</v>
      </c>
      <c r="W140" s="10" t="s">
        <v>1269</v>
      </c>
      <c r="X140" s="15" t="s">
        <v>1262</v>
      </c>
      <c r="Y140" s="17" t="s">
        <v>1269</v>
      </c>
      <c r="Z140" s="15" t="s">
        <v>1262</v>
      </c>
      <c r="AA140" s="9">
        <v>2</v>
      </c>
      <c r="AB140" t="s">
        <v>146</v>
      </c>
      <c r="AD140" t="s">
        <v>1161</v>
      </c>
      <c r="AE140" t="s">
        <v>1161</v>
      </c>
      <c r="AF140" t="s">
        <v>1161</v>
      </c>
      <c r="AH140" t="s">
        <v>1161</v>
      </c>
      <c r="AI140" t="s">
        <v>1161</v>
      </c>
      <c r="AJ140" t="s">
        <v>1161</v>
      </c>
      <c r="AL140" s="22" t="str">
        <f>HYPERLINK("mailto:EXCEL.DIST@HOTMAIL.COM","EXCEL.DIST@HOTMAIL.COM")</f>
        <v>EXCEL.DIST@HOTMAIL.COM</v>
      </c>
      <c r="AM140" t="s">
        <v>1251</v>
      </c>
      <c r="AO140" s="16"/>
      <c r="AP140" s="22" t="str">
        <f>HYPERLINK("mailto:EXCEL.DIST@HOTMAIL.COM","EXCEL.DIST@HOTMAIL.COM")</f>
        <v>EXCEL.DIST@HOTMAIL.COM</v>
      </c>
      <c r="AQ140" s="18" t="s">
        <v>1249</v>
      </c>
      <c r="AS140" t="s">
        <v>1250</v>
      </c>
      <c r="AT140" s="3">
        <v>43281</v>
      </c>
      <c r="AU140" s="3">
        <v>43281</v>
      </c>
      <c r="AV140" s="2" t="s">
        <v>1272</v>
      </c>
    </row>
    <row r="141" spans="1:48" ht="25.5" x14ac:dyDescent="0.25">
      <c r="A141">
        <v>2018</v>
      </c>
      <c r="B141" s="3">
        <v>43191</v>
      </c>
      <c r="C141" s="3">
        <v>43281</v>
      </c>
      <c r="D141" t="s">
        <v>111</v>
      </c>
      <c r="E141" s="15" t="s">
        <v>480</v>
      </c>
      <c r="F141" s="15" t="s">
        <v>380</v>
      </c>
      <c r="G141" s="15"/>
      <c r="H141" s="15" t="s">
        <v>480</v>
      </c>
      <c r="I141" s="11" t="s">
        <v>1273</v>
      </c>
      <c r="J141" t="s">
        <v>113</v>
      </c>
      <c r="K141" s="2" t="s">
        <v>146</v>
      </c>
      <c r="L141" s="18" t="s">
        <v>115</v>
      </c>
      <c r="M141" s="15" t="s">
        <v>666</v>
      </c>
      <c r="N141" s="2" t="s">
        <v>146</v>
      </c>
      <c r="O141" t="s">
        <v>148</v>
      </c>
      <c r="P141" s="5" t="s">
        <v>705</v>
      </c>
      <c r="Q141" t="s">
        <v>155</v>
      </c>
      <c r="R141" s="4" t="s">
        <v>979</v>
      </c>
      <c r="S141">
        <v>702</v>
      </c>
      <c r="U141" t="s">
        <v>178</v>
      </c>
      <c r="V141" t="s">
        <v>1130</v>
      </c>
      <c r="X141" s="15"/>
      <c r="Y141" s="16"/>
      <c r="Z141" s="15"/>
      <c r="AA141" s="9">
        <v>2</v>
      </c>
      <c r="AB141" t="s">
        <v>146</v>
      </c>
      <c r="AD141" t="s">
        <v>1161</v>
      </c>
      <c r="AE141" t="s">
        <v>1161</v>
      </c>
      <c r="AF141" t="s">
        <v>1161</v>
      </c>
      <c r="AH141" t="s">
        <v>1161</v>
      </c>
      <c r="AI141" t="s">
        <v>1161</v>
      </c>
      <c r="AJ141" t="s">
        <v>1161</v>
      </c>
      <c r="AL141" s="22" t="str">
        <f>HYPERLINK("mailto:autoserv.cokys@gmail.com","autoserv.cokys@gmail.com")</f>
        <v>autoserv.cokys@gmail.com</v>
      </c>
      <c r="AM141" t="s">
        <v>1251</v>
      </c>
      <c r="AO141" s="16"/>
      <c r="AP141" s="22" t="str">
        <f>HYPERLINK("mailto:autoserv.cokys@gmail.com","autoserv.cokys@gmail.com")</f>
        <v>autoserv.cokys@gmail.com</v>
      </c>
      <c r="AQ141" s="18" t="s">
        <v>1249</v>
      </c>
      <c r="AS141" t="s">
        <v>1250</v>
      </c>
      <c r="AT141" s="3">
        <v>43281</v>
      </c>
      <c r="AU141" s="3">
        <v>43281</v>
      </c>
      <c r="AV141" s="2" t="s">
        <v>1272</v>
      </c>
    </row>
    <row r="142" spans="1:48" ht="25.5" x14ac:dyDescent="0.25">
      <c r="A142">
        <v>2018</v>
      </c>
      <c r="B142" s="3">
        <v>43191</v>
      </c>
      <c r="C142" s="3">
        <v>43281</v>
      </c>
      <c r="D142" t="s">
        <v>111</v>
      </c>
      <c r="E142" s="15" t="s">
        <v>481</v>
      </c>
      <c r="F142" s="15" t="s">
        <v>482</v>
      </c>
      <c r="G142" s="15"/>
      <c r="H142" s="15" t="s">
        <v>481</v>
      </c>
      <c r="I142" s="11" t="s">
        <v>1273</v>
      </c>
      <c r="J142" t="s">
        <v>113</v>
      </c>
      <c r="K142" s="2" t="s">
        <v>146</v>
      </c>
      <c r="L142" s="18" t="s">
        <v>115</v>
      </c>
      <c r="M142" s="15" t="s">
        <v>667</v>
      </c>
      <c r="N142" s="2" t="s">
        <v>146</v>
      </c>
      <c r="O142" t="s">
        <v>148</v>
      </c>
      <c r="P142" s="5" t="s">
        <v>818</v>
      </c>
      <c r="Q142" t="s">
        <v>155</v>
      </c>
      <c r="R142" s="4" t="s">
        <v>980</v>
      </c>
      <c r="S142">
        <v>22</v>
      </c>
      <c r="U142" t="s">
        <v>178</v>
      </c>
      <c r="V142" t="s">
        <v>1131</v>
      </c>
      <c r="X142" s="15"/>
      <c r="Y142" s="16"/>
      <c r="Z142" s="15"/>
      <c r="AA142" s="9">
        <v>2</v>
      </c>
      <c r="AB142" t="s">
        <v>146</v>
      </c>
      <c r="AD142" t="s">
        <v>1161</v>
      </c>
      <c r="AE142" t="s">
        <v>1161</v>
      </c>
      <c r="AF142" t="s">
        <v>1161</v>
      </c>
      <c r="AH142" t="s">
        <v>1161</v>
      </c>
      <c r="AI142" t="s">
        <v>1161</v>
      </c>
      <c r="AJ142" t="s">
        <v>1161</v>
      </c>
      <c r="AL142" s="22" t="str">
        <f>HYPERLINK("mailto:delifrutosrosarito@outlook.es","delifrutosrosarito@outlook.es")</f>
        <v>delifrutosrosarito@outlook.es</v>
      </c>
      <c r="AM142" t="s">
        <v>1251</v>
      </c>
      <c r="AO142" s="16"/>
      <c r="AP142" s="22" t="str">
        <f>HYPERLINK("mailto:delifrutosrosarito@outlook.es","delifrutosrosarito@outlook.es")</f>
        <v>delifrutosrosarito@outlook.es</v>
      </c>
      <c r="AQ142" s="18" t="s">
        <v>1249</v>
      </c>
      <c r="AS142" t="s">
        <v>1250</v>
      </c>
      <c r="AT142" s="3">
        <v>43281</v>
      </c>
      <c r="AU142" s="3">
        <v>43281</v>
      </c>
      <c r="AV142" s="2" t="s">
        <v>1272</v>
      </c>
    </row>
    <row r="143" spans="1:48" ht="25.5" x14ac:dyDescent="0.25">
      <c r="A143">
        <v>2018</v>
      </c>
      <c r="B143" s="3">
        <v>43191</v>
      </c>
      <c r="C143" s="3">
        <v>43281</v>
      </c>
      <c r="D143" t="s">
        <v>111</v>
      </c>
      <c r="E143" s="15" t="s">
        <v>483</v>
      </c>
      <c r="F143" s="15" t="s">
        <v>484</v>
      </c>
      <c r="G143" s="15" t="s">
        <v>485</v>
      </c>
      <c r="H143" s="15" t="s">
        <v>483</v>
      </c>
      <c r="I143" s="11" t="s">
        <v>1273</v>
      </c>
      <c r="J143" t="s">
        <v>113</v>
      </c>
      <c r="K143" s="2" t="s">
        <v>146</v>
      </c>
      <c r="L143" s="18" t="s">
        <v>115</v>
      </c>
      <c r="M143" s="15" t="s">
        <v>668</v>
      </c>
      <c r="N143" s="2" t="s">
        <v>146</v>
      </c>
      <c r="O143" t="s">
        <v>148</v>
      </c>
      <c r="P143" s="5" t="s">
        <v>819</v>
      </c>
      <c r="Q143" t="s">
        <v>155</v>
      </c>
      <c r="R143" s="4" t="s">
        <v>981</v>
      </c>
      <c r="S143">
        <v>11692</v>
      </c>
      <c r="U143" t="s">
        <v>178</v>
      </c>
      <c r="V143" t="s">
        <v>981</v>
      </c>
      <c r="X143" s="15"/>
      <c r="Y143" s="16"/>
      <c r="Z143" s="15"/>
      <c r="AA143" s="9">
        <v>2</v>
      </c>
      <c r="AB143" t="s">
        <v>146</v>
      </c>
      <c r="AD143" t="s">
        <v>1161</v>
      </c>
      <c r="AE143" t="s">
        <v>1161</v>
      </c>
      <c r="AF143" t="s">
        <v>1161</v>
      </c>
      <c r="AH143" t="s">
        <v>1161</v>
      </c>
      <c r="AI143" t="s">
        <v>1161</v>
      </c>
      <c r="AJ143" t="s">
        <v>1161</v>
      </c>
      <c r="AL143" s="22" t="str">
        <f>HYPERLINK("mailto:neto260@outlook.com","neto260@outlook.com")</f>
        <v>neto260@outlook.com</v>
      </c>
      <c r="AM143" t="s">
        <v>1251</v>
      </c>
      <c r="AO143" s="16"/>
      <c r="AP143" s="22" t="str">
        <f>HYPERLINK("mailto:neto260@outlook.com","neto260@outlook.com")</f>
        <v>neto260@outlook.com</v>
      </c>
      <c r="AQ143" s="18" t="s">
        <v>1249</v>
      </c>
      <c r="AS143" t="s">
        <v>1250</v>
      </c>
      <c r="AT143" s="3">
        <v>43281</v>
      </c>
      <c r="AU143" s="3">
        <v>43281</v>
      </c>
      <c r="AV143" s="2" t="s">
        <v>1272</v>
      </c>
    </row>
    <row r="144" spans="1:48" ht="25.5" x14ac:dyDescent="0.25">
      <c r="A144">
        <v>2018</v>
      </c>
      <c r="B144" s="3">
        <v>43191</v>
      </c>
      <c r="C144" s="3">
        <v>43281</v>
      </c>
      <c r="D144" t="s">
        <v>111</v>
      </c>
      <c r="E144" s="15" t="s">
        <v>486</v>
      </c>
      <c r="F144" s="15" t="s">
        <v>412</v>
      </c>
      <c r="G144" s="15"/>
      <c r="H144" s="15" t="s">
        <v>486</v>
      </c>
      <c r="I144" s="11" t="s">
        <v>1273</v>
      </c>
      <c r="J144" t="s">
        <v>113</v>
      </c>
      <c r="K144" s="2" t="s">
        <v>146</v>
      </c>
      <c r="L144" s="18" t="s">
        <v>115</v>
      </c>
      <c r="M144" s="15" t="s">
        <v>669</v>
      </c>
      <c r="N144" s="2" t="s">
        <v>146</v>
      </c>
      <c r="O144" t="s">
        <v>148</v>
      </c>
      <c r="P144" s="5" t="s">
        <v>820</v>
      </c>
      <c r="Q144" t="s">
        <v>155</v>
      </c>
      <c r="R144" s="4" t="s">
        <v>982</v>
      </c>
      <c r="S144">
        <v>503</v>
      </c>
      <c r="U144" t="s">
        <v>178</v>
      </c>
      <c r="V144" t="s">
        <v>1132</v>
      </c>
      <c r="X144" s="15"/>
      <c r="Y144" s="16"/>
      <c r="Z144" s="15"/>
      <c r="AA144" s="9">
        <v>2</v>
      </c>
      <c r="AB144" t="s">
        <v>146</v>
      </c>
      <c r="AD144" t="s">
        <v>1161</v>
      </c>
      <c r="AE144" t="s">
        <v>1161</v>
      </c>
      <c r="AF144" t="s">
        <v>1161</v>
      </c>
      <c r="AH144" t="s">
        <v>1161</v>
      </c>
      <c r="AI144" t="s">
        <v>1161</v>
      </c>
      <c r="AJ144" t="s">
        <v>1161</v>
      </c>
      <c r="AL144" s="22" t="str">
        <f>HYPERLINK("mailto:jaime_mezao@hotmail.com","jaime_mezao@hotmail.com")</f>
        <v>jaime_mezao@hotmail.com</v>
      </c>
      <c r="AM144" t="s">
        <v>1251</v>
      </c>
      <c r="AO144" s="16"/>
      <c r="AP144" s="22" t="str">
        <f>HYPERLINK("mailto:jaime_mezao@hotmail.com","jaime_mezao@hotmail.com")</f>
        <v>jaime_mezao@hotmail.com</v>
      </c>
      <c r="AQ144" s="18" t="s">
        <v>1249</v>
      </c>
      <c r="AS144" t="s">
        <v>1250</v>
      </c>
      <c r="AT144" s="3">
        <v>43281</v>
      </c>
      <c r="AU144" s="3">
        <v>43281</v>
      </c>
      <c r="AV144" s="2" t="s">
        <v>1272</v>
      </c>
    </row>
    <row r="145" spans="1:48" ht="25.5" x14ac:dyDescent="0.25">
      <c r="A145">
        <v>2018</v>
      </c>
      <c r="B145" s="3">
        <v>43191</v>
      </c>
      <c r="C145" s="3">
        <v>43281</v>
      </c>
      <c r="D145" t="s">
        <v>111</v>
      </c>
      <c r="E145" s="15" t="s">
        <v>487</v>
      </c>
      <c r="F145" s="15" t="s">
        <v>488</v>
      </c>
      <c r="G145" s="15"/>
      <c r="H145" s="15" t="s">
        <v>487</v>
      </c>
      <c r="I145" s="11" t="s">
        <v>1273</v>
      </c>
      <c r="J145" t="s">
        <v>113</v>
      </c>
      <c r="K145" s="2" t="s">
        <v>146</v>
      </c>
      <c r="L145" s="18" t="s">
        <v>115</v>
      </c>
      <c r="M145" s="15" t="s">
        <v>670</v>
      </c>
      <c r="N145" s="2" t="s">
        <v>146</v>
      </c>
      <c r="O145" t="s">
        <v>148</v>
      </c>
      <c r="P145" s="5" t="s">
        <v>821</v>
      </c>
      <c r="Q145" t="s">
        <v>155</v>
      </c>
      <c r="R145" s="4" t="s">
        <v>983</v>
      </c>
      <c r="S145">
        <v>14564</v>
      </c>
      <c r="U145" t="s">
        <v>178</v>
      </c>
      <c r="V145" t="s">
        <v>1133</v>
      </c>
      <c r="X145" s="15"/>
      <c r="Y145" s="16"/>
      <c r="Z145" s="15"/>
      <c r="AA145" s="9">
        <v>2</v>
      </c>
      <c r="AB145" t="s">
        <v>146</v>
      </c>
      <c r="AD145" t="s">
        <v>1161</v>
      </c>
      <c r="AE145" t="s">
        <v>1161</v>
      </c>
      <c r="AF145" t="s">
        <v>1161</v>
      </c>
      <c r="AH145" t="s">
        <v>1161</v>
      </c>
      <c r="AI145" t="s">
        <v>1161</v>
      </c>
      <c r="AJ145" t="s">
        <v>1161</v>
      </c>
      <c r="AL145" s="22" t="str">
        <f>HYPERLINK("mailto:bajaoff.supplies@hotmail.com","bajaoff.supplies@hotmail.com")</f>
        <v>bajaoff.supplies@hotmail.com</v>
      </c>
      <c r="AM145" t="s">
        <v>1251</v>
      </c>
      <c r="AO145" s="16"/>
      <c r="AP145" s="22" t="str">
        <f>HYPERLINK("mailto:bajaoff.supplies@hotmail.com","bajaoff.supplies@hotmail.com")</f>
        <v>bajaoff.supplies@hotmail.com</v>
      </c>
      <c r="AQ145" s="18" t="s">
        <v>1249</v>
      </c>
      <c r="AS145" t="s">
        <v>1250</v>
      </c>
      <c r="AT145" s="3">
        <v>43281</v>
      </c>
      <c r="AU145" s="3">
        <v>43281</v>
      </c>
      <c r="AV145" s="2" t="s">
        <v>1272</v>
      </c>
    </row>
    <row r="146" spans="1:48" ht="25.5" x14ac:dyDescent="0.25">
      <c r="A146">
        <v>2018</v>
      </c>
      <c r="B146" s="3">
        <v>43191</v>
      </c>
      <c r="C146" s="3">
        <v>43281</v>
      </c>
      <c r="D146" t="s">
        <v>111</v>
      </c>
      <c r="E146" s="15" t="s">
        <v>489</v>
      </c>
      <c r="F146" s="15" t="s">
        <v>490</v>
      </c>
      <c r="G146" s="15" t="s">
        <v>491</v>
      </c>
      <c r="H146" s="15" t="s">
        <v>489</v>
      </c>
      <c r="I146" s="11" t="s">
        <v>1273</v>
      </c>
      <c r="J146" t="s">
        <v>113</v>
      </c>
      <c r="K146" s="2" t="s">
        <v>146</v>
      </c>
      <c r="L146" s="18" t="s">
        <v>115</v>
      </c>
      <c r="M146" s="15" t="s">
        <v>671</v>
      </c>
      <c r="N146" s="2" t="s">
        <v>146</v>
      </c>
      <c r="O146" t="s">
        <v>148</v>
      </c>
      <c r="P146" s="5" t="s">
        <v>806</v>
      </c>
      <c r="Q146" t="s">
        <v>155</v>
      </c>
      <c r="R146" s="4" t="s">
        <v>984</v>
      </c>
      <c r="U146" t="s">
        <v>178</v>
      </c>
      <c r="V146" t="s">
        <v>1134</v>
      </c>
      <c r="X146" s="15"/>
      <c r="Y146" s="16"/>
      <c r="Z146" s="15"/>
      <c r="AA146" s="9">
        <v>2</v>
      </c>
      <c r="AB146" t="s">
        <v>146</v>
      </c>
      <c r="AD146" t="s">
        <v>1161</v>
      </c>
      <c r="AE146" t="s">
        <v>1161</v>
      </c>
      <c r="AF146" t="s">
        <v>1161</v>
      </c>
      <c r="AH146" t="s">
        <v>1161</v>
      </c>
      <c r="AI146" t="s">
        <v>1161</v>
      </c>
      <c r="AJ146" t="s">
        <v>1161</v>
      </c>
      <c r="AL146" s="22" t="str">
        <f>HYPERLINK("mailto:turygarcia64@hotmail.com","turygarcia64@hotmail.com")</f>
        <v>turygarcia64@hotmail.com</v>
      </c>
      <c r="AM146" t="s">
        <v>1251</v>
      </c>
      <c r="AO146" s="16"/>
      <c r="AP146" s="22" t="str">
        <f>HYPERLINK("mailto:turygarcia64@hotmail.com","turygarcia64@hotmail.com")</f>
        <v>turygarcia64@hotmail.com</v>
      </c>
      <c r="AQ146" s="18" t="s">
        <v>1249</v>
      </c>
      <c r="AS146" t="s">
        <v>1250</v>
      </c>
      <c r="AT146" s="3">
        <v>43281</v>
      </c>
      <c r="AU146" s="3">
        <v>43281</v>
      </c>
      <c r="AV146" s="2" t="s">
        <v>1272</v>
      </c>
    </row>
    <row r="147" spans="1:48" ht="25.5" x14ac:dyDescent="0.25">
      <c r="A147">
        <v>2018</v>
      </c>
      <c r="B147" s="3">
        <v>43191</v>
      </c>
      <c r="C147" s="3">
        <v>43281</v>
      </c>
      <c r="D147" t="s">
        <v>111</v>
      </c>
      <c r="E147" s="15" t="s">
        <v>492</v>
      </c>
      <c r="F147" s="15" t="s">
        <v>493</v>
      </c>
      <c r="G147" s="15" t="s">
        <v>380</v>
      </c>
      <c r="H147" s="15" t="s">
        <v>492</v>
      </c>
      <c r="I147" s="11" t="s">
        <v>1273</v>
      </c>
      <c r="J147" t="s">
        <v>113</v>
      </c>
      <c r="K147" s="2" t="s">
        <v>146</v>
      </c>
      <c r="L147" s="18" t="s">
        <v>115</v>
      </c>
      <c r="M147" s="15" t="s">
        <v>672</v>
      </c>
      <c r="N147" s="2" t="s">
        <v>146</v>
      </c>
      <c r="O147" t="s">
        <v>148</v>
      </c>
      <c r="P147" s="5" t="s">
        <v>822</v>
      </c>
      <c r="Q147" t="s">
        <v>155</v>
      </c>
      <c r="R147" s="4" t="s">
        <v>985</v>
      </c>
      <c r="S147">
        <v>15455</v>
      </c>
      <c r="T147">
        <v>1</v>
      </c>
      <c r="U147" t="s">
        <v>178</v>
      </c>
      <c r="V147" t="s">
        <v>1135</v>
      </c>
      <c r="W147" s="10" t="s">
        <v>1253</v>
      </c>
      <c r="X147" s="15" t="s">
        <v>1252</v>
      </c>
      <c r="Y147" s="17" t="s">
        <v>1268</v>
      </c>
      <c r="Z147" s="15" t="s">
        <v>1252</v>
      </c>
      <c r="AA147" s="9">
        <v>2</v>
      </c>
      <c r="AB147" t="s">
        <v>146</v>
      </c>
      <c r="AD147" t="s">
        <v>1161</v>
      </c>
      <c r="AE147" t="s">
        <v>1161</v>
      </c>
      <c r="AF147" t="s">
        <v>1161</v>
      </c>
      <c r="AH147" t="s">
        <v>1161</v>
      </c>
      <c r="AI147" t="s">
        <v>1161</v>
      </c>
      <c r="AJ147" t="s">
        <v>1161</v>
      </c>
      <c r="AL147" s="22" t="str">
        <f>HYPERLINK("mailto:nestor@espacioseimagen.com.mx","nestor@espacioseimagen.com.mx ")</f>
        <v xml:space="preserve">nestor@espacioseimagen.com.mx </v>
      </c>
      <c r="AM147" t="s">
        <v>1251</v>
      </c>
      <c r="AO147" s="16"/>
      <c r="AP147" s="22" t="str">
        <f>HYPERLINK("mailto:nestor@espacioseimagen.com.mx","nestor@espacioseimagen.com.mx ")</f>
        <v xml:space="preserve">nestor@espacioseimagen.com.mx </v>
      </c>
      <c r="AQ147" s="18" t="s">
        <v>1249</v>
      </c>
      <c r="AS147" t="s">
        <v>1250</v>
      </c>
      <c r="AT147" s="3">
        <v>43281</v>
      </c>
      <c r="AU147" s="3">
        <v>43281</v>
      </c>
      <c r="AV147" s="2" t="s">
        <v>1272</v>
      </c>
    </row>
    <row r="148" spans="1:48" ht="25.5" x14ac:dyDescent="0.25">
      <c r="A148">
        <v>2018</v>
      </c>
      <c r="B148" s="3">
        <v>43191</v>
      </c>
      <c r="C148" s="3">
        <v>43281</v>
      </c>
      <c r="D148" t="s">
        <v>111</v>
      </c>
      <c r="E148" s="15" t="s">
        <v>494</v>
      </c>
      <c r="F148" s="15" t="s">
        <v>495</v>
      </c>
      <c r="G148" s="15" t="s">
        <v>259</v>
      </c>
      <c r="H148" s="15" t="s">
        <v>494</v>
      </c>
      <c r="I148" s="11" t="s">
        <v>1273</v>
      </c>
      <c r="J148" t="s">
        <v>113</v>
      </c>
      <c r="K148" s="2" t="s">
        <v>146</v>
      </c>
      <c r="L148" s="18" t="s">
        <v>115</v>
      </c>
      <c r="M148" s="15" t="s">
        <v>673</v>
      </c>
      <c r="N148" s="2" t="s">
        <v>146</v>
      </c>
      <c r="O148" t="s">
        <v>148</v>
      </c>
      <c r="P148" s="5" t="s">
        <v>823</v>
      </c>
      <c r="Q148" t="s">
        <v>155</v>
      </c>
      <c r="R148" s="4" t="s">
        <v>986</v>
      </c>
      <c r="S148">
        <v>416</v>
      </c>
      <c r="T148">
        <v>27</v>
      </c>
      <c r="U148" t="s">
        <v>178</v>
      </c>
      <c r="V148" t="s">
        <v>986</v>
      </c>
      <c r="X148" s="15"/>
      <c r="Y148" s="16"/>
      <c r="Z148" s="15"/>
      <c r="AA148" s="9">
        <v>2</v>
      </c>
      <c r="AB148" t="s">
        <v>146</v>
      </c>
      <c r="AD148" t="s">
        <v>1161</v>
      </c>
      <c r="AE148" t="s">
        <v>1161</v>
      </c>
      <c r="AF148" t="s">
        <v>1161</v>
      </c>
      <c r="AH148" t="s">
        <v>1161</v>
      </c>
      <c r="AI148" t="s">
        <v>1161</v>
      </c>
      <c r="AJ148" t="s">
        <v>1161</v>
      </c>
      <c r="AL148" s="22" t="str">
        <f>HYPERLINK("mailto:rentafashion09@gmail.com","rentafashion09@gmail.com")</f>
        <v>rentafashion09@gmail.com</v>
      </c>
      <c r="AM148" t="s">
        <v>1251</v>
      </c>
      <c r="AO148" s="16"/>
      <c r="AP148" s="22" t="str">
        <f>HYPERLINK("mailto:rentafashion09@gmail.com","rentafashion09@gmail.com")</f>
        <v>rentafashion09@gmail.com</v>
      </c>
      <c r="AQ148" s="18" t="s">
        <v>1249</v>
      </c>
      <c r="AS148" t="s">
        <v>1250</v>
      </c>
      <c r="AT148" s="3">
        <v>43281</v>
      </c>
      <c r="AU148" s="3">
        <v>43281</v>
      </c>
      <c r="AV148" s="2" t="s">
        <v>1272</v>
      </c>
    </row>
    <row r="149" spans="1:48" ht="25.5" x14ac:dyDescent="0.25">
      <c r="A149">
        <v>2018</v>
      </c>
      <c r="B149" s="3">
        <v>43191</v>
      </c>
      <c r="C149" s="3">
        <v>43281</v>
      </c>
      <c r="D149" t="s">
        <v>111</v>
      </c>
      <c r="E149" s="15" t="s">
        <v>496</v>
      </c>
      <c r="F149" s="15" t="s">
        <v>370</v>
      </c>
      <c r="G149" s="15" t="s">
        <v>294</v>
      </c>
      <c r="H149" s="15" t="s">
        <v>496</v>
      </c>
      <c r="I149" s="11" t="s">
        <v>1273</v>
      </c>
      <c r="J149" t="s">
        <v>113</v>
      </c>
      <c r="K149" s="2" t="s">
        <v>146</v>
      </c>
      <c r="L149" s="18" t="s">
        <v>115</v>
      </c>
      <c r="M149" s="15" t="s">
        <v>674</v>
      </c>
      <c r="N149" s="2" t="s">
        <v>146</v>
      </c>
      <c r="O149" t="s">
        <v>148</v>
      </c>
      <c r="P149" s="5" t="s">
        <v>824</v>
      </c>
      <c r="Q149" t="s">
        <v>155</v>
      </c>
      <c r="R149" s="4" t="s">
        <v>987</v>
      </c>
      <c r="S149" t="s">
        <v>1025</v>
      </c>
      <c r="T149" t="s">
        <v>1021</v>
      </c>
      <c r="U149" t="s">
        <v>178</v>
      </c>
      <c r="V149" t="s">
        <v>1136</v>
      </c>
      <c r="X149" s="15"/>
      <c r="Y149" s="16"/>
      <c r="Z149" s="15"/>
      <c r="AA149" s="9">
        <v>2</v>
      </c>
      <c r="AB149" t="s">
        <v>146</v>
      </c>
      <c r="AD149" t="s">
        <v>1161</v>
      </c>
      <c r="AE149" t="s">
        <v>1161</v>
      </c>
      <c r="AF149" t="s">
        <v>1161</v>
      </c>
      <c r="AH149" t="s">
        <v>1161</v>
      </c>
      <c r="AI149" t="s">
        <v>1161</v>
      </c>
      <c r="AJ149" t="s">
        <v>1161</v>
      </c>
      <c r="AL149" s="22" t="str">
        <f>HYPERLINK("mailto:omar@escorpionnegro.com.mx","omar@escorpionnegro.com.mx")</f>
        <v>omar@escorpionnegro.com.mx</v>
      </c>
      <c r="AM149" t="s">
        <v>1251</v>
      </c>
      <c r="AO149" s="16"/>
      <c r="AP149" s="22" t="str">
        <f>HYPERLINK("mailto:omar@escorpionnegro.com.mx","omar@escorpionnegro.com.mx")</f>
        <v>omar@escorpionnegro.com.mx</v>
      </c>
      <c r="AQ149" s="18" t="s">
        <v>1249</v>
      </c>
      <c r="AS149" t="s">
        <v>1250</v>
      </c>
      <c r="AT149" s="3">
        <v>43281</v>
      </c>
      <c r="AU149" s="3">
        <v>43281</v>
      </c>
      <c r="AV149" s="2" t="s">
        <v>1272</v>
      </c>
    </row>
    <row r="150" spans="1:48" ht="25.5" x14ac:dyDescent="0.25">
      <c r="A150">
        <v>2018</v>
      </c>
      <c r="B150" s="3">
        <v>43191</v>
      </c>
      <c r="C150" s="3">
        <v>43281</v>
      </c>
      <c r="D150" t="s">
        <v>111</v>
      </c>
      <c r="E150" s="15" t="s">
        <v>367</v>
      </c>
      <c r="F150" s="15" t="s">
        <v>497</v>
      </c>
      <c r="G150" s="15" t="s">
        <v>498</v>
      </c>
      <c r="H150" s="15" t="s">
        <v>367</v>
      </c>
      <c r="I150" s="11" t="s">
        <v>1273</v>
      </c>
      <c r="J150" t="s">
        <v>113</v>
      </c>
      <c r="K150" s="2" t="s">
        <v>146</v>
      </c>
      <c r="L150" s="18" t="s">
        <v>115</v>
      </c>
      <c r="M150" s="15" t="s">
        <v>675</v>
      </c>
      <c r="N150" s="2" t="s">
        <v>146</v>
      </c>
      <c r="O150" t="s">
        <v>148</v>
      </c>
      <c r="P150" s="5" t="s">
        <v>825</v>
      </c>
      <c r="Q150" t="s">
        <v>155</v>
      </c>
      <c r="R150" s="4" t="s">
        <v>988</v>
      </c>
      <c r="S150">
        <v>10106</v>
      </c>
      <c r="U150" t="s">
        <v>178</v>
      </c>
      <c r="V150" t="s">
        <v>1137</v>
      </c>
      <c r="W150" s="10" t="s">
        <v>1253</v>
      </c>
      <c r="X150" s="15" t="s">
        <v>1252</v>
      </c>
      <c r="Y150" s="17" t="s">
        <v>1268</v>
      </c>
      <c r="Z150" s="15" t="s">
        <v>1252</v>
      </c>
      <c r="AA150" s="9">
        <v>2</v>
      </c>
      <c r="AB150" t="s">
        <v>146</v>
      </c>
      <c r="AD150" t="s">
        <v>1161</v>
      </c>
      <c r="AE150" t="s">
        <v>1161</v>
      </c>
      <c r="AF150" t="s">
        <v>1161</v>
      </c>
      <c r="AH150" t="s">
        <v>1161</v>
      </c>
      <c r="AI150" t="s">
        <v>1161</v>
      </c>
      <c r="AJ150" t="s">
        <v>1161</v>
      </c>
      <c r="AL150" s="22" t="str">
        <f>HYPERLINK("mailto:ventas2@tekseg.com","ventas2@tekseg.com")</f>
        <v>ventas2@tekseg.com</v>
      </c>
      <c r="AM150" t="s">
        <v>1251</v>
      </c>
      <c r="AO150" s="16"/>
      <c r="AP150" s="22" t="str">
        <f>HYPERLINK("mailto:ventas2@tekseg.com","ventas2@tekseg.com")</f>
        <v>ventas2@tekseg.com</v>
      </c>
      <c r="AQ150" s="18" t="s">
        <v>1249</v>
      </c>
      <c r="AS150" t="s">
        <v>1250</v>
      </c>
      <c r="AT150" s="3">
        <v>43281</v>
      </c>
      <c r="AU150" s="3">
        <v>43281</v>
      </c>
      <c r="AV150" s="2" t="s">
        <v>1272</v>
      </c>
    </row>
    <row r="151" spans="1:48" ht="25.5" x14ac:dyDescent="0.25">
      <c r="A151">
        <v>2018</v>
      </c>
      <c r="B151" s="3">
        <v>43191</v>
      </c>
      <c r="C151" s="3">
        <v>43281</v>
      </c>
      <c r="D151" t="s">
        <v>111</v>
      </c>
      <c r="E151" s="15" t="s">
        <v>499</v>
      </c>
      <c r="F151" s="15" t="s">
        <v>500</v>
      </c>
      <c r="G151" s="15"/>
      <c r="H151" s="15" t="s">
        <v>499</v>
      </c>
      <c r="I151" s="11" t="s">
        <v>1273</v>
      </c>
      <c r="J151" t="s">
        <v>113</v>
      </c>
      <c r="K151" s="2" t="s">
        <v>146</v>
      </c>
      <c r="L151" s="18" t="s">
        <v>115</v>
      </c>
      <c r="M151" s="15" t="s">
        <v>676</v>
      </c>
      <c r="N151" s="2" t="s">
        <v>146</v>
      </c>
      <c r="O151" t="s">
        <v>148</v>
      </c>
      <c r="P151" s="5" t="s">
        <v>826</v>
      </c>
      <c r="Q151" t="s">
        <v>155</v>
      </c>
      <c r="R151" s="4" t="s">
        <v>989</v>
      </c>
      <c r="S151">
        <v>1022</v>
      </c>
      <c r="U151" t="s">
        <v>178</v>
      </c>
      <c r="V151" t="s">
        <v>1138</v>
      </c>
      <c r="X151" s="15"/>
      <c r="Y151" s="16"/>
      <c r="Z151" s="15"/>
      <c r="AA151" s="9">
        <v>2</v>
      </c>
      <c r="AB151" t="s">
        <v>146</v>
      </c>
      <c r="AD151" t="s">
        <v>1161</v>
      </c>
      <c r="AE151" t="s">
        <v>1161</v>
      </c>
      <c r="AF151" t="s">
        <v>1161</v>
      </c>
      <c r="AH151" t="s">
        <v>1161</v>
      </c>
      <c r="AI151" t="s">
        <v>1161</v>
      </c>
      <c r="AJ151" t="s">
        <v>1161</v>
      </c>
      <c r="AL151" s="22" t="s">
        <v>1244</v>
      </c>
      <c r="AM151" t="s">
        <v>1251</v>
      </c>
      <c r="AO151" s="16"/>
      <c r="AP151" s="22" t="s">
        <v>1244</v>
      </c>
      <c r="AQ151" s="18" t="s">
        <v>1249</v>
      </c>
      <c r="AS151" t="s">
        <v>1250</v>
      </c>
      <c r="AT151" s="3">
        <v>43281</v>
      </c>
      <c r="AU151" s="3">
        <v>43281</v>
      </c>
      <c r="AV151" s="2" t="s">
        <v>1272</v>
      </c>
    </row>
    <row r="152" spans="1:48" ht="38.25" x14ac:dyDescent="0.25">
      <c r="A152">
        <v>2018</v>
      </c>
      <c r="B152" s="3">
        <v>43191</v>
      </c>
      <c r="C152" s="3">
        <v>43281</v>
      </c>
      <c r="D152" t="s">
        <v>111</v>
      </c>
      <c r="E152" s="15" t="s">
        <v>431</v>
      </c>
      <c r="F152" s="15" t="s">
        <v>432</v>
      </c>
      <c r="G152" s="15" t="s">
        <v>433</v>
      </c>
      <c r="H152" s="15" t="s">
        <v>431</v>
      </c>
      <c r="I152" s="11" t="s">
        <v>1273</v>
      </c>
      <c r="J152" t="s">
        <v>113</v>
      </c>
      <c r="K152" s="2" t="s">
        <v>146</v>
      </c>
      <c r="L152" s="18" t="s">
        <v>115</v>
      </c>
      <c r="M152" s="15" t="s">
        <v>677</v>
      </c>
      <c r="N152" s="2" t="s">
        <v>146</v>
      </c>
      <c r="O152" t="s">
        <v>148</v>
      </c>
      <c r="P152" s="5" t="s">
        <v>827</v>
      </c>
      <c r="Q152" t="s">
        <v>155</v>
      </c>
      <c r="R152" s="4" t="s">
        <v>990</v>
      </c>
      <c r="S152">
        <v>16425</v>
      </c>
      <c r="U152" t="s">
        <v>178</v>
      </c>
      <c r="V152" t="s">
        <v>1139</v>
      </c>
      <c r="W152" s="10" t="s">
        <v>1267</v>
      </c>
      <c r="X152" s="15" t="s">
        <v>1260</v>
      </c>
      <c r="Y152" s="16"/>
      <c r="Z152" s="15" t="s">
        <v>1260</v>
      </c>
      <c r="AA152" s="9">
        <v>2</v>
      </c>
      <c r="AB152" t="s">
        <v>146</v>
      </c>
      <c r="AD152" t="s">
        <v>1161</v>
      </c>
      <c r="AE152" t="s">
        <v>1161</v>
      </c>
      <c r="AF152" t="s">
        <v>1161</v>
      </c>
      <c r="AH152" t="s">
        <v>1161</v>
      </c>
      <c r="AI152" t="s">
        <v>1161</v>
      </c>
      <c r="AJ152" t="s">
        <v>1161</v>
      </c>
      <c r="AL152" s="22" t="str">
        <f>HYPERLINK("mailto:diana@probetex.com.mx","diana@probetex.com.mx")</f>
        <v>diana@probetex.com.mx</v>
      </c>
      <c r="AM152" t="s">
        <v>1251</v>
      </c>
      <c r="AO152" s="16"/>
      <c r="AP152" s="22" t="str">
        <f>HYPERLINK("mailto:diana@probetex.com.mx","diana@probetex.com.mx")</f>
        <v>diana@probetex.com.mx</v>
      </c>
      <c r="AQ152" s="18" t="s">
        <v>1249</v>
      </c>
      <c r="AS152" t="s">
        <v>1250</v>
      </c>
      <c r="AT152" s="3">
        <v>43281</v>
      </c>
      <c r="AU152" s="3">
        <v>43281</v>
      </c>
      <c r="AV152" s="2" t="s">
        <v>1272</v>
      </c>
    </row>
    <row r="153" spans="1:48" ht="25.5" x14ac:dyDescent="0.25">
      <c r="A153">
        <v>2018</v>
      </c>
      <c r="B153" s="3">
        <v>43191</v>
      </c>
      <c r="C153" s="3">
        <v>43281</v>
      </c>
      <c r="D153" t="s">
        <v>111</v>
      </c>
      <c r="E153" s="15" t="s">
        <v>496</v>
      </c>
      <c r="F153" s="15" t="s">
        <v>501</v>
      </c>
      <c r="G153" s="15" t="s">
        <v>440</v>
      </c>
      <c r="H153" s="15" t="s">
        <v>496</v>
      </c>
      <c r="I153" s="11" t="s">
        <v>1273</v>
      </c>
      <c r="J153" t="s">
        <v>113</v>
      </c>
      <c r="K153" s="2" t="s">
        <v>146</v>
      </c>
      <c r="L153" s="18" t="s">
        <v>115</v>
      </c>
      <c r="M153" s="15" t="s">
        <v>678</v>
      </c>
      <c r="N153" s="2" t="s">
        <v>146</v>
      </c>
      <c r="O153" t="s">
        <v>148</v>
      </c>
      <c r="P153" s="5" t="s">
        <v>828</v>
      </c>
      <c r="Q153" t="s">
        <v>155</v>
      </c>
      <c r="R153" s="4" t="s">
        <v>991</v>
      </c>
      <c r="S153">
        <v>222961</v>
      </c>
      <c r="U153" t="s">
        <v>178</v>
      </c>
      <c r="V153" t="s">
        <v>1140</v>
      </c>
      <c r="X153" s="15"/>
      <c r="Y153" s="16"/>
      <c r="Z153" s="15"/>
      <c r="AA153" s="9">
        <v>2</v>
      </c>
      <c r="AB153" t="s">
        <v>146</v>
      </c>
      <c r="AD153" t="s">
        <v>1161</v>
      </c>
      <c r="AE153" t="s">
        <v>1161</v>
      </c>
      <c r="AF153" t="s">
        <v>1161</v>
      </c>
      <c r="AH153" t="s">
        <v>1161</v>
      </c>
      <c r="AI153" t="s">
        <v>1161</v>
      </c>
      <c r="AJ153" t="s">
        <v>1161</v>
      </c>
      <c r="AL153" s="22" t="str">
        <f>HYPERLINK("mailto:venta@savemaxtools.com.mx","venta@savemaxtools.com.mx")</f>
        <v>venta@savemaxtools.com.mx</v>
      </c>
      <c r="AM153" t="s">
        <v>1251</v>
      </c>
      <c r="AO153" s="16"/>
      <c r="AP153" s="22" t="str">
        <f>HYPERLINK("mailto:venta@savemaxtools.com.mx","venta@savemaxtools.com.mx")</f>
        <v>venta@savemaxtools.com.mx</v>
      </c>
      <c r="AQ153" s="18" t="s">
        <v>1249</v>
      </c>
      <c r="AS153" t="s">
        <v>1250</v>
      </c>
      <c r="AT153" s="3">
        <v>43281</v>
      </c>
      <c r="AU153" s="3">
        <v>43281</v>
      </c>
      <c r="AV153" s="2" t="s">
        <v>1272</v>
      </c>
    </row>
    <row r="154" spans="1:48" ht="38.25" x14ac:dyDescent="0.25">
      <c r="A154">
        <v>2018</v>
      </c>
      <c r="B154" s="3">
        <v>43191</v>
      </c>
      <c r="C154" s="3">
        <v>43281</v>
      </c>
      <c r="D154" t="s">
        <v>111</v>
      </c>
      <c r="E154" s="15" t="s">
        <v>502</v>
      </c>
      <c r="F154" s="15" t="s">
        <v>214</v>
      </c>
      <c r="G154" s="15" t="s">
        <v>503</v>
      </c>
      <c r="H154" s="15" t="s">
        <v>502</v>
      </c>
      <c r="I154" s="11" t="s">
        <v>1273</v>
      </c>
      <c r="J154" t="s">
        <v>113</v>
      </c>
      <c r="K154" s="2" t="s">
        <v>146</v>
      </c>
      <c r="L154" s="18" t="s">
        <v>115</v>
      </c>
      <c r="M154" s="15" t="s">
        <v>679</v>
      </c>
      <c r="N154" s="2" t="s">
        <v>115</v>
      </c>
      <c r="O154" t="s">
        <v>148</v>
      </c>
      <c r="P154" s="5" t="s">
        <v>829</v>
      </c>
      <c r="Q154" t="s">
        <v>155</v>
      </c>
      <c r="R154" s="4" t="s">
        <v>992</v>
      </c>
      <c r="S154">
        <v>12</v>
      </c>
      <c r="U154" t="s">
        <v>178</v>
      </c>
      <c r="V154" t="s">
        <v>1141</v>
      </c>
      <c r="W154" s="10" t="s">
        <v>1270</v>
      </c>
      <c r="X154" s="15" t="s">
        <v>1263</v>
      </c>
      <c r="Y154" s="16"/>
      <c r="Z154" s="15" t="s">
        <v>1263</v>
      </c>
      <c r="AA154" s="12">
        <v>15</v>
      </c>
      <c r="AB154" t="s">
        <v>115</v>
      </c>
      <c r="AD154" t="s">
        <v>1161</v>
      </c>
      <c r="AE154" t="s">
        <v>1161</v>
      </c>
      <c r="AF154" t="s">
        <v>1161</v>
      </c>
      <c r="AH154" t="s">
        <v>1161</v>
      </c>
      <c r="AI154" t="s">
        <v>1161</v>
      </c>
      <c r="AJ154" t="s">
        <v>1161</v>
      </c>
      <c r="AL154" s="22" t="str">
        <f>HYPERLINK("mailto:alicia.rojas@aseca.com","alicia.rojas@aseca.com")</f>
        <v>alicia.rojas@aseca.com</v>
      </c>
      <c r="AM154" t="s">
        <v>1251</v>
      </c>
      <c r="AO154" s="16"/>
      <c r="AP154" s="22" t="str">
        <f>HYPERLINK("mailto:alicia.rojas@aseca.com","alicia.rojas@aseca.com")</f>
        <v>alicia.rojas@aseca.com</v>
      </c>
      <c r="AQ154" s="18" t="s">
        <v>1249</v>
      </c>
      <c r="AS154" t="s">
        <v>1250</v>
      </c>
      <c r="AT154" s="3">
        <v>43281</v>
      </c>
      <c r="AU154" s="3">
        <v>43281</v>
      </c>
      <c r="AV154" s="2" t="s">
        <v>1272</v>
      </c>
    </row>
    <row r="155" spans="1:48" ht="25.5" x14ac:dyDescent="0.25">
      <c r="A155">
        <v>2018</v>
      </c>
      <c r="B155" s="3">
        <v>43191</v>
      </c>
      <c r="C155" s="3">
        <v>43281</v>
      </c>
      <c r="D155" t="s">
        <v>111</v>
      </c>
      <c r="E155" s="15" t="s">
        <v>504</v>
      </c>
      <c r="F155" s="15" t="s">
        <v>505</v>
      </c>
      <c r="G155" s="15" t="s">
        <v>280</v>
      </c>
      <c r="H155" s="15" t="s">
        <v>504</v>
      </c>
      <c r="I155" s="11" t="s">
        <v>1273</v>
      </c>
      <c r="J155" t="s">
        <v>113</v>
      </c>
      <c r="K155" s="2" t="s">
        <v>146</v>
      </c>
      <c r="L155" s="18" t="s">
        <v>115</v>
      </c>
      <c r="M155" s="15" t="s">
        <v>680</v>
      </c>
      <c r="N155" s="2" t="s">
        <v>146</v>
      </c>
      <c r="O155" t="s">
        <v>148</v>
      </c>
      <c r="P155" s="5" t="s">
        <v>830</v>
      </c>
      <c r="Q155" t="s">
        <v>155</v>
      </c>
      <c r="R155" s="4" t="s">
        <v>993</v>
      </c>
      <c r="S155">
        <v>7928</v>
      </c>
      <c r="U155" t="s">
        <v>178</v>
      </c>
      <c r="V155" t="s">
        <v>1142</v>
      </c>
      <c r="W155" s="10" t="s">
        <v>1253</v>
      </c>
      <c r="X155" s="15" t="s">
        <v>1252</v>
      </c>
      <c r="Y155" s="17" t="s">
        <v>1268</v>
      </c>
      <c r="Z155" s="15" t="s">
        <v>1252</v>
      </c>
      <c r="AA155" s="9">
        <v>2</v>
      </c>
      <c r="AB155" t="s">
        <v>146</v>
      </c>
      <c r="AD155" t="s">
        <v>1161</v>
      </c>
      <c r="AE155" t="s">
        <v>1161</v>
      </c>
      <c r="AF155" t="s">
        <v>1161</v>
      </c>
      <c r="AH155" t="s">
        <v>1161</v>
      </c>
      <c r="AI155" t="s">
        <v>1161</v>
      </c>
      <c r="AJ155" t="s">
        <v>1161</v>
      </c>
      <c r="AL155" s="22" t="str">
        <f>HYPERLINK("mailto:gelzaverenice@gmail.com","gelzaverenice@gmail.com")</f>
        <v>gelzaverenice@gmail.com</v>
      </c>
      <c r="AM155" t="s">
        <v>1251</v>
      </c>
      <c r="AO155" s="16"/>
      <c r="AP155" s="22" t="str">
        <f>HYPERLINK("mailto:gelzaverenice@gmail.com","gelzaverenice@gmail.com")</f>
        <v>gelzaverenice@gmail.com</v>
      </c>
      <c r="AQ155" s="18" t="s">
        <v>1249</v>
      </c>
      <c r="AS155" t="s">
        <v>1250</v>
      </c>
      <c r="AT155" s="3">
        <v>43281</v>
      </c>
      <c r="AU155" s="3">
        <v>43281</v>
      </c>
      <c r="AV155" s="2" t="s">
        <v>1272</v>
      </c>
    </row>
    <row r="156" spans="1:48" ht="25.5" x14ac:dyDescent="0.25">
      <c r="A156">
        <v>2018</v>
      </c>
      <c r="B156" s="3">
        <v>43191</v>
      </c>
      <c r="C156" s="3">
        <v>43281</v>
      </c>
      <c r="D156" t="s">
        <v>111</v>
      </c>
      <c r="E156" s="15" t="s">
        <v>506</v>
      </c>
      <c r="F156" s="15" t="s">
        <v>507</v>
      </c>
      <c r="G156" s="15" t="s">
        <v>508</v>
      </c>
      <c r="H156" s="15" t="s">
        <v>506</v>
      </c>
      <c r="I156" s="11" t="s">
        <v>1273</v>
      </c>
      <c r="J156" t="s">
        <v>113</v>
      </c>
      <c r="K156" s="2" t="s">
        <v>146</v>
      </c>
      <c r="L156" s="18" t="s">
        <v>115</v>
      </c>
      <c r="M156" s="15" t="s">
        <v>681</v>
      </c>
      <c r="N156" s="2" t="s">
        <v>146</v>
      </c>
      <c r="O156" t="s">
        <v>148</v>
      </c>
      <c r="P156" s="5" t="s">
        <v>831</v>
      </c>
      <c r="Q156" t="s">
        <v>155</v>
      </c>
      <c r="R156" s="4" t="s">
        <v>994</v>
      </c>
      <c r="S156">
        <v>2250</v>
      </c>
      <c r="U156" t="s">
        <v>178</v>
      </c>
      <c r="V156" t="s">
        <v>1143</v>
      </c>
      <c r="X156" s="15"/>
      <c r="Y156" s="16"/>
      <c r="Z156" s="15"/>
      <c r="AA156" s="9">
        <v>2</v>
      </c>
      <c r="AB156" t="s">
        <v>146</v>
      </c>
      <c r="AD156" t="s">
        <v>1161</v>
      </c>
      <c r="AE156" t="s">
        <v>1161</v>
      </c>
      <c r="AF156" t="s">
        <v>1161</v>
      </c>
      <c r="AH156" t="s">
        <v>1161</v>
      </c>
      <c r="AI156" t="s">
        <v>1161</v>
      </c>
      <c r="AJ156" t="s">
        <v>1161</v>
      </c>
      <c r="AL156" s="22" t="str">
        <f>HYPERLINK("mailto:gelzaverenice@gmail.com","gelzaverenice@gmail.com")</f>
        <v>gelzaverenice@gmail.com</v>
      </c>
      <c r="AM156" t="s">
        <v>1251</v>
      </c>
      <c r="AO156" s="16"/>
      <c r="AP156" s="22" t="str">
        <f>HYPERLINK("mailto:gelzaverenice@gmail.com","gelzaverenice@gmail.com")</f>
        <v>gelzaverenice@gmail.com</v>
      </c>
      <c r="AQ156" s="18" t="s">
        <v>1249</v>
      </c>
      <c r="AS156" t="s">
        <v>1250</v>
      </c>
      <c r="AT156" s="3">
        <v>43281</v>
      </c>
      <c r="AU156" s="3">
        <v>43281</v>
      </c>
      <c r="AV156" s="2" t="s">
        <v>1272</v>
      </c>
    </row>
    <row r="157" spans="1:48" ht="25.5" x14ac:dyDescent="0.25">
      <c r="A157">
        <v>2018</v>
      </c>
      <c r="B157" s="3">
        <v>43191</v>
      </c>
      <c r="C157" s="3">
        <v>43281</v>
      </c>
      <c r="D157" t="s">
        <v>111</v>
      </c>
      <c r="E157" s="15" t="s">
        <v>509</v>
      </c>
      <c r="F157" s="15" t="s">
        <v>484</v>
      </c>
      <c r="G157" s="15" t="s">
        <v>484</v>
      </c>
      <c r="H157" s="15" t="s">
        <v>509</v>
      </c>
      <c r="I157" s="11" t="s">
        <v>1273</v>
      </c>
      <c r="J157" t="s">
        <v>113</v>
      </c>
      <c r="K157" s="2" t="s">
        <v>146</v>
      </c>
      <c r="L157" s="18" t="s">
        <v>115</v>
      </c>
      <c r="M157" s="15" t="s">
        <v>682</v>
      </c>
      <c r="N157" s="2" t="s">
        <v>146</v>
      </c>
      <c r="O157" t="s">
        <v>148</v>
      </c>
      <c r="P157" s="5" t="s">
        <v>832</v>
      </c>
      <c r="Q157" t="s">
        <v>155</v>
      </c>
      <c r="R157" s="4" t="s">
        <v>995</v>
      </c>
      <c r="S157">
        <v>1306</v>
      </c>
      <c r="U157" t="s">
        <v>178</v>
      </c>
      <c r="V157" t="s">
        <v>1144</v>
      </c>
      <c r="W157" s="10" t="s">
        <v>1253</v>
      </c>
      <c r="X157" s="15" t="s">
        <v>1264</v>
      </c>
      <c r="Y157" s="17" t="s">
        <v>1268</v>
      </c>
      <c r="Z157" s="15" t="s">
        <v>1264</v>
      </c>
      <c r="AA157" s="9">
        <v>2</v>
      </c>
      <c r="AB157" t="s">
        <v>146</v>
      </c>
      <c r="AD157" t="s">
        <v>1161</v>
      </c>
      <c r="AE157" t="s">
        <v>1161</v>
      </c>
      <c r="AF157" t="s">
        <v>1161</v>
      </c>
      <c r="AH157" t="s">
        <v>1161</v>
      </c>
      <c r="AI157" t="s">
        <v>1161</v>
      </c>
      <c r="AJ157" t="s">
        <v>1161</v>
      </c>
      <c r="AL157" s="22" t="str">
        <f>HYPERLINK("mailto:dante@syspro.mx","dante@syspro.mx")</f>
        <v>dante@syspro.mx</v>
      </c>
      <c r="AM157" t="s">
        <v>1251</v>
      </c>
      <c r="AO157" s="16"/>
      <c r="AP157" s="22" t="str">
        <f>HYPERLINK("mailto:dante@syspro.mx","dante@syspro.mx")</f>
        <v>dante@syspro.mx</v>
      </c>
      <c r="AQ157" s="18" t="s">
        <v>1249</v>
      </c>
      <c r="AS157" t="s">
        <v>1250</v>
      </c>
      <c r="AT157" s="3">
        <v>43281</v>
      </c>
      <c r="AU157" s="3">
        <v>43281</v>
      </c>
      <c r="AV157" s="2" t="s">
        <v>1272</v>
      </c>
    </row>
    <row r="158" spans="1:48" ht="25.5" x14ac:dyDescent="0.25">
      <c r="A158">
        <v>2018</v>
      </c>
      <c r="B158" s="3">
        <v>43191</v>
      </c>
      <c r="C158" s="3">
        <v>43281</v>
      </c>
      <c r="D158" t="s">
        <v>111</v>
      </c>
      <c r="E158" s="15" t="s">
        <v>510</v>
      </c>
      <c r="F158" s="15" t="s">
        <v>511</v>
      </c>
      <c r="G158" s="15"/>
      <c r="H158" s="15" t="s">
        <v>510</v>
      </c>
      <c r="I158" s="11" t="s">
        <v>1273</v>
      </c>
      <c r="J158" t="s">
        <v>113</v>
      </c>
      <c r="K158" s="2" t="s">
        <v>146</v>
      </c>
      <c r="L158" s="18" t="s">
        <v>115</v>
      </c>
      <c r="M158" s="15" t="s">
        <v>683</v>
      </c>
      <c r="N158" s="2" t="s">
        <v>146</v>
      </c>
      <c r="O158" t="s">
        <v>148</v>
      </c>
      <c r="P158" s="5" t="s">
        <v>715</v>
      </c>
      <c r="Q158" t="s">
        <v>155</v>
      </c>
      <c r="R158" s="4" t="s">
        <v>996</v>
      </c>
      <c r="S158">
        <v>238</v>
      </c>
      <c r="T158">
        <v>1</v>
      </c>
      <c r="U158" t="s">
        <v>178</v>
      </c>
      <c r="V158" t="s">
        <v>1145</v>
      </c>
      <c r="X158" s="15"/>
      <c r="Y158" s="16"/>
      <c r="Z158" s="15"/>
      <c r="AA158" s="9">
        <v>2</v>
      </c>
      <c r="AB158" t="s">
        <v>146</v>
      </c>
      <c r="AD158" t="s">
        <v>1161</v>
      </c>
      <c r="AE158" t="s">
        <v>1161</v>
      </c>
      <c r="AF158" t="s">
        <v>1161</v>
      </c>
      <c r="AH158" t="s">
        <v>1161</v>
      </c>
      <c r="AI158" t="s">
        <v>1161</v>
      </c>
      <c r="AJ158" t="s">
        <v>1161</v>
      </c>
      <c r="AL158" s="22" t="str">
        <f>HYPERLINK("mailto:mezaesteban@yahoo.com","mezaesteban@yahoo.com")</f>
        <v>mezaesteban@yahoo.com</v>
      </c>
      <c r="AM158" t="s">
        <v>1251</v>
      </c>
      <c r="AO158" s="16"/>
      <c r="AP158" s="22" t="str">
        <f>HYPERLINK("mailto:mezaesteban@yahoo.com","mezaesteban@yahoo.com")</f>
        <v>mezaesteban@yahoo.com</v>
      </c>
      <c r="AQ158" s="18" t="s">
        <v>1249</v>
      </c>
      <c r="AS158" t="s">
        <v>1250</v>
      </c>
      <c r="AT158" s="3">
        <v>43281</v>
      </c>
      <c r="AU158" s="3">
        <v>43281</v>
      </c>
      <c r="AV158" s="2" t="s">
        <v>1272</v>
      </c>
    </row>
    <row r="159" spans="1:48" ht="25.5" x14ac:dyDescent="0.25">
      <c r="A159">
        <v>2018</v>
      </c>
      <c r="B159" s="3">
        <v>43191</v>
      </c>
      <c r="C159" s="3">
        <v>43281</v>
      </c>
      <c r="D159" t="s">
        <v>111</v>
      </c>
      <c r="E159" s="15" t="s">
        <v>381</v>
      </c>
      <c r="F159" s="15" t="s">
        <v>335</v>
      </c>
      <c r="G159" s="15"/>
      <c r="H159" s="15" t="s">
        <v>381</v>
      </c>
      <c r="I159" s="11" t="s">
        <v>1273</v>
      </c>
      <c r="J159" t="s">
        <v>113</v>
      </c>
      <c r="K159" s="2" t="s">
        <v>146</v>
      </c>
      <c r="L159" s="18" t="s">
        <v>115</v>
      </c>
      <c r="M159" s="15" t="s">
        <v>684</v>
      </c>
      <c r="N159" s="2" t="s">
        <v>146</v>
      </c>
      <c r="O159" t="s">
        <v>148</v>
      </c>
      <c r="P159" s="5" t="s">
        <v>833</v>
      </c>
      <c r="Q159" t="s">
        <v>155</v>
      </c>
      <c r="R159" s="4" t="s">
        <v>997</v>
      </c>
      <c r="S159">
        <v>298</v>
      </c>
      <c r="U159" t="s">
        <v>178</v>
      </c>
      <c r="V159" t="s">
        <v>1146</v>
      </c>
      <c r="X159" s="15"/>
      <c r="Y159" s="16"/>
      <c r="Z159" s="15"/>
      <c r="AA159" s="9">
        <v>2</v>
      </c>
      <c r="AB159" t="s">
        <v>146</v>
      </c>
      <c r="AD159" t="s">
        <v>1161</v>
      </c>
      <c r="AE159" t="s">
        <v>1161</v>
      </c>
      <c r="AF159" t="s">
        <v>1161</v>
      </c>
      <c r="AH159" t="s">
        <v>1161</v>
      </c>
      <c r="AI159" t="s">
        <v>1161</v>
      </c>
      <c r="AJ159" t="s">
        <v>1161</v>
      </c>
      <c r="AL159" s="22" t="str">
        <f>HYPERLINK("mailto:gpehuizar@yahoo.com","gpehuizar@yahoo.com")</f>
        <v>gpehuizar@yahoo.com</v>
      </c>
      <c r="AM159" t="s">
        <v>1251</v>
      </c>
      <c r="AO159" s="16"/>
      <c r="AP159" s="22" t="str">
        <f>HYPERLINK("mailto:gpehuizar@yahoo.com","gpehuizar@yahoo.com")</f>
        <v>gpehuizar@yahoo.com</v>
      </c>
      <c r="AQ159" s="18" t="s">
        <v>1249</v>
      </c>
      <c r="AS159" t="s">
        <v>1250</v>
      </c>
      <c r="AT159" s="3">
        <v>43281</v>
      </c>
      <c r="AU159" s="3">
        <v>43281</v>
      </c>
      <c r="AV159" s="2" t="s">
        <v>1272</v>
      </c>
    </row>
    <row r="160" spans="1:48" ht="25.5" x14ac:dyDescent="0.25">
      <c r="A160">
        <v>2018</v>
      </c>
      <c r="B160" s="3">
        <v>43191</v>
      </c>
      <c r="C160" s="3">
        <v>43281</v>
      </c>
      <c r="D160" t="s">
        <v>111</v>
      </c>
      <c r="E160" s="15" t="s">
        <v>512</v>
      </c>
      <c r="F160" s="15" t="s">
        <v>513</v>
      </c>
      <c r="G160" s="15"/>
      <c r="H160" s="15" t="s">
        <v>512</v>
      </c>
      <c r="I160" s="11" t="s">
        <v>1273</v>
      </c>
      <c r="J160" t="s">
        <v>113</v>
      </c>
      <c r="K160" s="2" t="s">
        <v>146</v>
      </c>
      <c r="L160" s="18" t="s">
        <v>115</v>
      </c>
      <c r="M160" s="15" t="s">
        <v>685</v>
      </c>
      <c r="N160" s="2" t="s">
        <v>146</v>
      </c>
      <c r="O160" t="s">
        <v>148</v>
      </c>
      <c r="P160" s="5" t="s">
        <v>806</v>
      </c>
      <c r="Q160" t="s">
        <v>155</v>
      </c>
      <c r="R160" s="4" t="s">
        <v>998</v>
      </c>
      <c r="S160">
        <v>316</v>
      </c>
      <c r="U160" t="s">
        <v>178</v>
      </c>
      <c r="V160" t="s">
        <v>1147</v>
      </c>
      <c r="X160" s="15"/>
      <c r="Y160" s="16"/>
      <c r="Z160" s="15"/>
      <c r="AA160" s="9">
        <v>2</v>
      </c>
      <c r="AB160" t="s">
        <v>146</v>
      </c>
      <c r="AD160" t="s">
        <v>1161</v>
      </c>
      <c r="AE160" t="s">
        <v>1161</v>
      </c>
      <c r="AF160" t="s">
        <v>1161</v>
      </c>
      <c r="AH160" t="s">
        <v>1161</v>
      </c>
      <c r="AI160" t="s">
        <v>1161</v>
      </c>
      <c r="AJ160" t="s">
        <v>1161</v>
      </c>
      <c r="AL160" s="22" t="str">
        <f>HYPERLINK("mailto:roberto.garcia@multimedios.com","roberto.garcia@multimedios.com")</f>
        <v>roberto.garcia@multimedios.com</v>
      </c>
      <c r="AM160" t="s">
        <v>1251</v>
      </c>
      <c r="AO160" s="16"/>
      <c r="AP160" s="22" t="str">
        <f>HYPERLINK("mailto:roberto.garcia@multimedios.com","roberto.garcia@multimedios.com")</f>
        <v>roberto.garcia@multimedios.com</v>
      </c>
      <c r="AQ160" s="18" t="s">
        <v>1249</v>
      </c>
      <c r="AS160" t="s">
        <v>1250</v>
      </c>
      <c r="AT160" s="3">
        <v>43281</v>
      </c>
      <c r="AU160" s="3">
        <v>43281</v>
      </c>
      <c r="AV160" s="2" t="s">
        <v>1272</v>
      </c>
    </row>
    <row r="161" spans="1:48" ht="25.5" x14ac:dyDescent="0.25">
      <c r="A161">
        <v>2018</v>
      </c>
      <c r="B161" s="3">
        <v>43191</v>
      </c>
      <c r="C161" s="3">
        <v>43281</v>
      </c>
      <c r="D161" t="s">
        <v>111</v>
      </c>
      <c r="E161" s="15" t="s">
        <v>367</v>
      </c>
      <c r="F161" s="15" t="s">
        <v>368</v>
      </c>
      <c r="G161" s="15" t="s">
        <v>314</v>
      </c>
      <c r="H161" s="15" t="s">
        <v>367</v>
      </c>
      <c r="I161" s="11" t="s">
        <v>1273</v>
      </c>
      <c r="J161" t="s">
        <v>113</v>
      </c>
      <c r="K161" s="2" t="s">
        <v>146</v>
      </c>
      <c r="L161" s="18" t="s">
        <v>115</v>
      </c>
      <c r="M161" s="15" t="s">
        <v>686</v>
      </c>
      <c r="N161" s="2" t="s">
        <v>146</v>
      </c>
      <c r="O161" t="s">
        <v>148</v>
      </c>
      <c r="P161" s="5" t="s">
        <v>834</v>
      </c>
      <c r="Q161" t="s">
        <v>155</v>
      </c>
      <c r="R161" s="4" t="s">
        <v>999</v>
      </c>
      <c r="S161">
        <v>40</v>
      </c>
      <c r="U161" t="s">
        <v>178</v>
      </c>
      <c r="V161" t="s">
        <v>1148</v>
      </c>
      <c r="W161" s="10" t="s">
        <v>1253</v>
      </c>
      <c r="X161" s="15" t="s">
        <v>1252</v>
      </c>
      <c r="Y161" s="17" t="s">
        <v>1268</v>
      </c>
      <c r="Z161" s="15" t="s">
        <v>1252</v>
      </c>
      <c r="AA161" s="9">
        <v>2</v>
      </c>
      <c r="AB161" t="s">
        <v>146</v>
      </c>
      <c r="AD161" t="s">
        <v>1161</v>
      </c>
      <c r="AE161" t="s">
        <v>1161</v>
      </c>
      <c r="AF161" t="s">
        <v>1161</v>
      </c>
      <c r="AH161" t="s">
        <v>1161</v>
      </c>
      <c r="AI161" t="s">
        <v>1161</v>
      </c>
      <c r="AJ161" t="s">
        <v>1161</v>
      </c>
      <c r="AL161" s="15" t="s">
        <v>1245</v>
      </c>
      <c r="AM161" t="s">
        <v>1251</v>
      </c>
      <c r="AO161" s="16"/>
      <c r="AP161" s="15" t="s">
        <v>1245</v>
      </c>
      <c r="AQ161" s="18" t="s">
        <v>1249</v>
      </c>
      <c r="AS161" t="s">
        <v>1250</v>
      </c>
      <c r="AT161" s="3">
        <v>43281</v>
      </c>
      <c r="AU161" s="3">
        <v>43281</v>
      </c>
      <c r="AV161" s="2" t="s">
        <v>1272</v>
      </c>
    </row>
    <row r="162" spans="1:48" ht="38.25" x14ac:dyDescent="0.25">
      <c r="A162">
        <v>2018</v>
      </c>
      <c r="B162" s="3">
        <v>43191</v>
      </c>
      <c r="C162" s="3">
        <v>43281</v>
      </c>
      <c r="D162" t="s">
        <v>111</v>
      </c>
      <c r="E162" s="15" t="s">
        <v>310</v>
      </c>
      <c r="F162" s="15" t="s">
        <v>311</v>
      </c>
      <c r="G162" s="15"/>
      <c r="H162" s="15" t="s">
        <v>310</v>
      </c>
      <c r="I162" s="11" t="s">
        <v>1273</v>
      </c>
      <c r="J162" t="s">
        <v>113</v>
      </c>
      <c r="K162" s="2" t="s">
        <v>146</v>
      </c>
      <c r="L162" s="18" t="s">
        <v>115</v>
      </c>
      <c r="M162" s="15" t="s">
        <v>687</v>
      </c>
      <c r="N162" s="2" t="s">
        <v>143</v>
      </c>
      <c r="O162" t="s">
        <v>148</v>
      </c>
      <c r="P162" s="5" t="s">
        <v>835</v>
      </c>
      <c r="Q162" t="s">
        <v>155</v>
      </c>
      <c r="R162" s="4" t="s">
        <v>1000</v>
      </c>
      <c r="S162">
        <v>471</v>
      </c>
      <c r="U162" t="s">
        <v>178</v>
      </c>
      <c r="V162" t="s">
        <v>1149</v>
      </c>
      <c r="W162" s="10" t="s">
        <v>1271</v>
      </c>
      <c r="X162" s="15" t="s">
        <v>1265</v>
      </c>
      <c r="Y162" s="16"/>
      <c r="Z162" s="15" t="s">
        <v>1265</v>
      </c>
      <c r="AA162" s="9">
        <v>19</v>
      </c>
      <c r="AB162" t="s">
        <v>143</v>
      </c>
      <c r="AD162" t="s">
        <v>1161</v>
      </c>
      <c r="AE162" t="s">
        <v>1161</v>
      </c>
      <c r="AF162" t="s">
        <v>1161</v>
      </c>
      <c r="AH162" t="s">
        <v>1161</v>
      </c>
      <c r="AI162" t="s">
        <v>1161</v>
      </c>
      <c r="AJ162" t="s">
        <v>1161</v>
      </c>
      <c r="AL162" s="15"/>
      <c r="AM162" t="s">
        <v>1251</v>
      </c>
      <c r="AO162" s="16"/>
      <c r="AP162" s="15"/>
      <c r="AQ162" s="18" t="s">
        <v>1249</v>
      </c>
      <c r="AS162" t="s">
        <v>1250</v>
      </c>
      <c r="AT162" s="3">
        <v>43281</v>
      </c>
      <c r="AU162" s="3">
        <v>43281</v>
      </c>
      <c r="AV162" s="2" t="s">
        <v>1272</v>
      </c>
    </row>
    <row r="163" spans="1:48" ht="25.5" x14ac:dyDescent="0.25">
      <c r="A163">
        <v>2018</v>
      </c>
      <c r="B163" s="3">
        <v>43191</v>
      </c>
      <c r="C163" s="3">
        <v>43281</v>
      </c>
      <c r="D163" t="s">
        <v>111</v>
      </c>
      <c r="E163" s="15" t="s">
        <v>310</v>
      </c>
      <c r="F163" s="15" t="s">
        <v>311</v>
      </c>
      <c r="G163" s="15"/>
      <c r="H163" s="15" t="s">
        <v>310</v>
      </c>
      <c r="I163" s="11" t="s">
        <v>1273</v>
      </c>
      <c r="J163" t="s">
        <v>113</v>
      </c>
      <c r="K163" s="2" t="s">
        <v>146</v>
      </c>
      <c r="L163" s="18" t="s">
        <v>115</v>
      </c>
      <c r="M163" s="15" t="s">
        <v>688</v>
      </c>
      <c r="N163" s="2" t="s">
        <v>146</v>
      </c>
      <c r="O163" t="s">
        <v>148</v>
      </c>
      <c r="P163" s="5" t="s">
        <v>836</v>
      </c>
      <c r="Q163" t="s">
        <v>155</v>
      </c>
      <c r="R163" s="4" t="s">
        <v>1001</v>
      </c>
      <c r="S163">
        <v>9333</v>
      </c>
      <c r="T163">
        <v>21</v>
      </c>
      <c r="U163" t="s">
        <v>178</v>
      </c>
      <c r="V163" t="s">
        <v>1090</v>
      </c>
      <c r="W163" s="10" t="s">
        <v>1253</v>
      </c>
      <c r="X163" s="15" t="s">
        <v>1252</v>
      </c>
      <c r="Y163" s="17" t="s">
        <v>1268</v>
      </c>
      <c r="Z163" s="15" t="s">
        <v>1252</v>
      </c>
      <c r="AA163" s="9">
        <v>2</v>
      </c>
      <c r="AB163" t="s">
        <v>146</v>
      </c>
      <c r="AD163" t="s">
        <v>1161</v>
      </c>
      <c r="AE163" t="s">
        <v>1161</v>
      </c>
      <c r="AF163" t="s">
        <v>1161</v>
      </c>
      <c r="AH163" t="s">
        <v>1161</v>
      </c>
      <c r="AI163" t="s">
        <v>1161</v>
      </c>
      <c r="AJ163" t="s">
        <v>1161</v>
      </c>
      <c r="AL163" s="22" t="str">
        <f>HYPERLINK("mailto:nydia@4liveprodutions.com","nydia@4liveprodutions.com")</f>
        <v>nydia@4liveprodutions.com</v>
      </c>
      <c r="AM163" t="s">
        <v>1251</v>
      </c>
      <c r="AO163" s="16"/>
      <c r="AP163" s="22" t="str">
        <f>HYPERLINK("mailto:nydia@4liveprodutions.com","nydia@4liveprodutions.com")</f>
        <v>nydia@4liveprodutions.com</v>
      </c>
      <c r="AQ163" s="18" t="s">
        <v>1249</v>
      </c>
      <c r="AS163" t="s">
        <v>1250</v>
      </c>
      <c r="AT163" s="3">
        <v>43281</v>
      </c>
      <c r="AU163" s="3">
        <v>43281</v>
      </c>
      <c r="AV163" s="2" t="s">
        <v>1272</v>
      </c>
    </row>
    <row r="164" spans="1:48" ht="25.5" x14ac:dyDescent="0.25">
      <c r="A164">
        <v>2018</v>
      </c>
      <c r="B164" s="3">
        <v>43191</v>
      </c>
      <c r="C164" s="3">
        <v>43281</v>
      </c>
      <c r="D164" t="s">
        <v>111</v>
      </c>
      <c r="E164" s="15" t="s">
        <v>514</v>
      </c>
      <c r="F164" s="15" t="s">
        <v>515</v>
      </c>
      <c r="G164" s="15"/>
      <c r="H164" s="15" t="s">
        <v>514</v>
      </c>
      <c r="I164" s="11" t="s">
        <v>1273</v>
      </c>
      <c r="J164" t="s">
        <v>113</v>
      </c>
      <c r="K164" s="2" t="s">
        <v>146</v>
      </c>
      <c r="L164" s="18" t="s">
        <v>115</v>
      </c>
      <c r="M164" s="15" t="s">
        <v>689</v>
      </c>
      <c r="N164" s="2" t="s">
        <v>146</v>
      </c>
      <c r="O164" t="s">
        <v>148</v>
      </c>
      <c r="P164" s="5" t="s">
        <v>790</v>
      </c>
      <c r="Q164" t="s">
        <v>155</v>
      </c>
      <c r="R164" s="4" t="s">
        <v>1002</v>
      </c>
      <c r="S164">
        <v>1572</v>
      </c>
      <c r="T164">
        <v>5</v>
      </c>
      <c r="U164" t="s">
        <v>178</v>
      </c>
      <c r="V164" t="s">
        <v>1083</v>
      </c>
      <c r="W164" s="10" t="s">
        <v>1253</v>
      </c>
      <c r="X164" s="15" t="s">
        <v>1252</v>
      </c>
      <c r="Y164" s="17" t="s">
        <v>1268</v>
      </c>
      <c r="Z164" s="15" t="s">
        <v>1252</v>
      </c>
      <c r="AA164" s="9">
        <v>2</v>
      </c>
      <c r="AB164" t="s">
        <v>146</v>
      </c>
      <c r="AD164" t="s">
        <v>1161</v>
      </c>
      <c r="AE164" t="s">
        <v>1161</v>
      </c>
      <c r="AF164" t="s">
        <v>1161</v>
      </c>
      <c r="AH164" t="s">
        <v>1161</v>
      </c>
      <c r="AI164" t="s">
        <v>1161</v>
      </c>
      <c r="AJ164" t="s">
        <v>1161</v>
      </c>
      <c r="AL164" s="15" t="s">
        <v>1246</v>
      </c>
      <c r="AM164" t="s">
        <v>1251</v>
      </c>
      <c r="AO164" s="16"/>
      <c r="AP164" s="15" t="s">
        <v>1246</v>
      </c>
      <c r="AQ164" s="18" t="s">
        <v>1249</v>
      </c>
      <c r="AS164" t="s">
        <v>1250</v>
      </c>
      <c r="AT164" s="3">
        <v>43281</v>
      </c>
      <c r="AU164" s="3">
        <v>43281</v>
      </c>
      <c r="AV164" s="2" t="s">
        <v>1272</v>
      </c>
    </row>
    <row r="165" spans="1:48" ht="38.25" x14ac:dyDescent="0.25">
      <c r="A165">
        <v>2018</v>
      </c>
      <c r="B165" s="3">
        <v>43191</v>
      </c>
      <c r="C165" s="3">
        <v>43281</v>
      </c>
      <c r="D165" t="s">
        <v>111</v>
      </c>
      <c r="E165" s="15" t="s">
        <v>310</v>
      </c>
      <c r="F165" s="15" t="s">
        <v>311</v>
      </c>
      <c r="G165" s="15"/>
      <c r="H165" s="15" t="s">
        <v>310</v>
      </c>
      <c r="I165" s="11" t="s">
        <v>1273</v>
      </c>
      <c r="J165" t="s">
        <v>113</v>
      </c>
      <c r="K165" s="2" t="s">
        <v>146</v>
      </c>
      <c r="L165" s="18" t="s">
        <v>115</v>
      </c>
      <c r="M165" s="15" t="s">
        <v>690</v>
      </c>
      <c r="N165" s="2" t="s">
        <v>144</v>
      </c>
      <c r="O165" t="s">
        <v>148</v>
      </c>
      <c r="P165" s="5" t="s">
        <v>834</v>
      </c>
      <c r="Q165" t="s">
        <v>155</v>
      </c>
      <c r="R165" s="4" t="s">
        <v>1003</v>
      </c>
      <c r="S165">
        <v>303</v>
      </c>
      <c r="U165" t="s">
        <v>178</v>
      </c>
      <c r="V165" t="s">
        <v>1150</v>
      </c>
      <c r="W165">
        <v>193</v>
      </c>
      <c r="X165" s="15" t="s">
        <v>1266</v>
      </c>
      <c r="Y165" s="16"/>
      <c r="Z165" s="15" t="s">
        <v>1266</v>
      </c>
      <c r="AA165" s="9">
        <v>30</v>
      </c>
      <c r="AB165" t="s">
        <v>144</v>
      </c>
      <c r="AD165" t="s">
        <v>1161</v>
      </c>
      <c r="AE165" t="s">
        <v>1161</v>
      </c>
      <c r="AF165" t="s">
        <v>1161</v>
      </c>
      <c r="AH165" t="s">
        <v>1161</v>
      </c>
      <c r="AI165" t="s">
        <v>1161</v>
      </c>
      <c r="AJ165" t="s">
        <v>1161</v>
      </c>
      <c r="AL165" s="22" t="str">
        <f>HYPERLINK("mailto:crispingarrido@hotmail.com","crispingarrido@hotmail.com")</f>
        <v>crispingarrido@hotmail.com</v>
      </c>
      <c r="AM165" t="s">
        <v>1251</v>
      </c>
      <c r="AO165" s="16"/>
      <c r="AP165" s="22" t="str">
        <f>HYPERLINK("mailto:crispingarrido@hotmail.com","crispingarrido@hotmail.com")</f>
        <v>crispingarrido@hotmail.com</v>
      </c>
      <c r="AQ165" s="18" t="s">
        <v>1249</v>
      </c>
      <c r="AS165" t="s">
        <v>1250</v>
      </c>
      <c r="AT165" s="3">
        <v>43281</v>
      </c>
      <c r="AU165" s="3">
        <v>43281</v>
      </c>
      <c r="AV165" s="2" t="s">
        <v>1272</v>
      </c>
    </row>
    <row r="166" spans="1:48" ht="25.5" x14ac:dyDescent="0.25">
      <c r="A166">
        <v>2018</v>
      </c>
      <c r="B166" s="3">
        <v>43191</v>
      </c>
      <c r="C166" s="3">
        <v>43281</v>
      </c>
      <c r="D166" t="s">
        <v>111</v>
      </c>
      <c r="E166" s="15" t="s">
        <v>516</v>
      </c>
      <c r="F166" s="15" t="s">
        <v>517</v>
      </c>
      <c r="G166" s="15"/>
      <c r="H166" s="15" t="s">
        <v>516</v>
      </c>
      <c r="I166" s="11" t="s">
        <v>1273</v>
      </c>
      <c r="J166" t="s">
        <v>113</v>
      </c>
      <c r="K166" s="2" t="s">
        <v>146</v>
      </c>
      <c r="L166" s="18" t="s">
        <v>115</v>
      </c>
      <c r="M166" s="15" t="s">
        <v>691</v>
      </c>
      <c r="N166" s="2" t="s">
        <v>146</v>
      </c>
      <c r="O166" t="s">
        <v>148</v>
      </c>
      <c r="P166" s="5" t="s">
        <v>837</v>
      </c>
      <c r="Q166" t="s">
        <v>155</v>
      </c>
      <c r="R166" s="4" t="s">
        <v>1001</v>
      </c>
      <c r="S166">
        <v>9333</v>
      </c>
      <c r="T166">
        <v>21</v>
      </c>
      <c r="U166" t="s">
        <v>178</v>
      </c>
      <c r="V166" t="s">
        <v>1143</v>
      </c>
      <c r="W166" s="10" t="s">
        <v>1253</v>
      </c>
      <c r="X166" s="15" t="s">
        <v>1252</v>
      </c>
      <c r="Y166" s="17" t="s">
        <v>1268</v>
      </c>
      <c r="Z166" s="15" t="s">
        <v>1252</v>
      </c>
      <c r="AA166" s="9">
        <v>2</v>
      </c>
      <c r="AB166" t="s">
        <v>146</v>
      </c>
      <c r="AD166" t="s">
        <v>1161</v>
      </c>
      <c r="AE166" t="s">
        <v>1161</v>
      </c>
      <c r="AF166" t="s">
        <v>1161</v>
      </c>
      <c r="AH166" t="s">
        <v>1161</v>
      </c>
      <c r="AI166" t="s">
        <v>1161</v>
      </c>
      <c r="AJ166" t="s">
        <v>1161</v>
      </c>
      <c r="AL166" s="22" t="str">
        <f>HYPERLINK("mailto:administracion@28telecom.com","administracion@28telecom.com")</f>
        <v>administracion@28telecom.com</v>
      </c>
      <c r="AM166" t="s">
        <v>1251</v>
      </c>
      <c r="AO166" s="16"/>
      <c r="AP166" s="22" t="str">
        <f>HYPERLINK("mailto:administracion@28telecom.com","administracion@28telecom.com")</f>
        <v>administracion@28telecom.com</v>
      </c>
      <c r="AQ166" s="18" t="s">
        <v>1249</v>
      </c>
      <c r="AS166" t="s">
        <v>1250</v>
      </c>
      <c r="AT166" s="3">
        <v>43281</v>
      </c>
      <c r="AU166" s="3">
        <v>43281</v>
      </c>
      <c r="AV166" s="2" t="s">
        <v>1272</v>
      </c>
    </row>
    <row r="167" spans="1:48" ht="25.5" x14ac:dyDescent="0.25">
      <c r="A167">
        <v>2018</v>
      </c>
      <c r="B167" s="3">
        <v>43191</v>
      </c>
      <c r="C167" s="3">
        <v>43281</v>
      </c>
      <c r="D167" t="s">
        <v>111</v>
      </c>
      <c r="E167" s="15" t="s">
        <v>518</v>
      </c>
      <c r="F167" s="15" t="s">
        <v>519</v>
      </c>
      <c r="G167" s="15"/>
      <c r="H167" s="15" t="s">
        <v>518</v>
      </c>
      <c r="I167" s="11" t="s">
        <v>1273</v>
      </c>
      <c r="J167" t="s">
        <v>113</v>
      </c>
      <c r="K167" s="2" t="s">
        <v>146</v>
      </c>
      <c r="L167" s="18" t="s">
        <v>115</v>
      </c>
      <c r="M167" s="15" t="s">
        <v>692</v>
      </c>
      <c r="N167" s="2" t="s">
        <v>146</v>
      </c>
      <c r="O167" t="s">
        <v>148</v>
      </c>
      <c r="P167" s="5" t="s">
        <v>838</v>
      </c>
      <c r="Q167" t="s">
        <v>155</v>
      </c>
      <c r="R167" s="4" t="s">
        <v>1004</v>
      </c>
      <c r="S167">
        <v>222</v>
      </c>
      <c r="T167" t="s">
        <v>1026</v>
      </c>
      <c r="U167" t="s">
        <v>178</v>
      </c>
      <c r="V167" t="s">
        <v>1151</v>
      </c>
      <c r="X167" s="15"/>
      <c r="Y167" s="16"/>
      <c r="Z167" s="15"/>
      <c r="AA167" s="9">
        <v>2</v>
      </c>
      <c r="AB167" t="s">
        <v>146</v>
      </c>
      <c r="AD167" t="s">
        <v>1161</v>
      </c>
      <c r="AE167" t="s">
        <v>1161</v>
      </c>
      <c r="AF167" t="s">
        <v>1161</v>
      </c>
      <c r="AH167" t="s">
        <v>1161</v>
      </c>
      <c r="AI167" t="s">
        <v>1161</v>
      </c>
      <c r="AJ167" t="s">
        <v>1161</v>
      </c>
      <c r="AL167" s="22" t="str">
        <f>HYPERLINK("mailto:pedro_castillochavoya@hotmail.com","pedro_castillochavoya@hotmail.com")</f>
        <v>pedro_castillochavoya@hotmail.com</v>
      </c>
      <c r="AM167" t="s">
        <v>1251</v>
      </c>
      <c r="AO167" s="16"/>
      <c r="AP167" s="22" t="str">
        <f>HYPERLINK("mailto:pedro_castillochavoya@hotmail.com","pedro_castillochavoya@hotmail.com")</f>
        <v>pedro_castillochavoya@hotmail.com</v>
      </c>
      <c r="AQ167" s="18" t="s">
        <v>1249</v>
      </c>
      <c r="AS167" t="s">
        <v>1250</v>
      </c>
      <c r="AT167" s="3">
        <v>43281</v>
      </c>
      <c r="AU167" s="3">
        <v>43281</v>
      </c>
      <c r="AV167" s="2" t="s">
        <v>1272</v>
      </c>
    </row>
    <row r="168" spans="1:48" ht="25.5" x14ac:dyDescent="0.25">
      <c r="A168">
        <v>2018</v>
      </c>
      <c r="B168" s="3">
        <v>43191</v>
      </c>
      <c r="C168" s="3">
        <v>43281</v>
      </c>
      <c r="D168" t="s">
        <v>111</v>
      </c>
      <c r="E168" s="15" t="s">
        <v>520</v>
      </c>
      <c r="F168" s="15" t="s">
        <v>260</v>
      </c>
      <c r="G168" s="15" t="s">
        <v>521</v>
      </c>
      <c r="H168" s="15" t="s">
        <v>520</v>
      </c>
      <c r="I168" s="11" t="s">
        <v>1273</v>
      </c>
      <c r="J168" t="s">
        <v>113</v>
      </c>
      <c r="K168" s="2" t="s">
        <v>146</v>
      </c>
      <c r="L168" s="18" t="s">
        <v>115</v>
      </c>
      <c r="M168" s="15" t="s">
        <v>693</v>
      </c>
      <c r="N168" s="2" t="s">
        <v>146</v>
      </c>
      <c r="O168" t="s">
        <v>148</v>
      </c>
      <c r="P168" s="5" t="s">
        <v>839</v>
      </c>
      <c r="Q168" t="s">
        <v>155</v>
      </c>
      <c r="R168" s="4" t="s">
        <v>1005</v>
      </c>
      <c r="S168">
        <v>3110</v>
      </c>
      <c r="U168" t="s">
        <v>178</v>
      </c>
      <c r="V168" t="s">
        <v>1152</v>
      </c>
      <c r="X168" s="15"/>
      <c r="Y168" s="16"/>
      <c r="Z168" s="15"/>
      <c r="AA168" s="9">
        <v>2</v>
      </c>
      <c r="AB168" t="s">
        <v>146</v>
      </c>
      <c r="AD168" t="s">
        <v>1161</v>
      </c>
      <c r="AE168" t="s">
        <v>1161</v>
      </c>
      <c r="AF168" t="s">
        <v>1161</v>
      </c>
      <c r="AH168" t="s">
        <v>1161</v>
      </c>
      <c r="AI168" t="s">
        <v>1161</v>
      </c>
      <c r="AJ168" t="s">
        <v>1161</v>
      </c>
      <c r="AL168" s="22" t="str">
        <f>HYPERLINK("mailto:ercomservicio@gmail.com","ercomservicio@gmail.com")</f>
        <v>ercomservicio@gmail.com</v>
      </c>
      <c r="AM168" t="s">
        <v>1251</v>
      </c>
      <c r="AO168" s="16"/>
      <c r="AP168" s="22" t="str">
        <f>HYPERLINK("mailto:ercomservicio@gmail.com","ercomservicio@gmail.com")</f>
        <v>ercomservicio@gmail.com</v>
      </c>
      <c r="AQ168" s="18" t="s">
        <v>1249</v>
      </c>
      <c r="AS168" t="s">
        <v>1250</v>
      </c>
      <c r="AT168" s="3">
        <v>43281</v>
      </c>
      <c r="AU168" s="3">
        <v>43281</v>
      </c>
      <c r="AV168" s="2" t="s">
        <v>1272</v>
      </c>
    </row>
    <row r="169" spans="1:48" ht="25.5" x14ac:dyDescent="0.25">
      <c r="A169">
        <v>2018</v>
      </c>
      <c r="B169" s="3">
        <v>43191</v>
      </c>
      <c r="C169" s="3">
        <v>43281</v>
      </c>
      <c r="D169" t="s">
        <v>111</v>
      </c>
      <c r="E169" s="15" t="s">
        <v>310</v>
      </c>
      <c r="F169" s="15" t="s">
        <v>311</v>
      </c>
      <c r="G169" s="15"/>
      <c r="H169" s="15" t="s">
        <v>310</v>
      </c>
      <c r="I169" s="11" t="s">
        <v>1273</v>
      </c>
      <c r="J169" t="s">
        <v>113</v>
      </c>
      <c r="K169" s="2" t="s">
        <v>146</v>
      </c>
      <c r="L169" s="18" t="s">
        <v>115</v>
      </c>
      <c r="M169" s="15"/>
      <c r="N169" s="2" t="s">
        <v>146</v>
      </c>
      <c r="O169" t="s">
        <v>148</v>
      </c>
      <c r="P169" s="5"/>
      <c r="Q169" t="s">
        <v>155</v>
      </c>
      <c r="R169" s="4" t="s">
        <v>1006</v>
      </c>
      <c r="S169">
        <v>16500</v>
      </c>
      <c r="T169">
        <v>9</v>
      </c>
      <c r="U169" t="s">
        <v>178</v>
      </c>
      <c r="V169" t="s">
        <v>1153</v>
      </c>
      <c r="X169" s="15"/>
      <c r="Y169" s="16"/>
      <c r="Z169" s="15"/>
      <c r="AA169" s="9">
        <v>2</v>
      </c>
      <c r="AB169" t="s">
        <v>146</v>
      </c>
      <c r="AD169" t="s">
        <v>1161</v>
      </c>
      <c r="AE169" t="s">
        <v>1161</v>
      </c>
      <c r="AF169" t="s">
        <v>1161</v>
      </c>
      <c r="AH169" t="s">
        <v>1161</v>
      </c>
      <c r="AI169" t="s">
        <v>1161</v>
      </c>
      <c r="AJ169" t="s">
        <v>1161</v>
      </c>
      <c r="AL169" s="15"/>
      <c r="AM169" t="s">
        <v>1251</v>
      </c>
      <c r="AO169" s="16"/>
      <c r="AP169" s="15"/>
      <c r="AQ169" s="18" t="s">
        <v>1249</v>
      </c>
      <c r="AS169" t="s">
        <v>1250</v>
      </c>
      <c r="AT169" s="3">
        <v>43281</v>
      </c>
      <c r="AU169" s="3">
        <v>43281</v>
      </c>
      <c r="AV169" s="2" t="s">
        <v>1272</v>
      </c>
    </row>
    <row r="170" spans="1:48" ht="25.5" x14ac:dyDescent="0.25">
      <c r="A170">
        <v>2018</v>
      </c>
      <c r="B170" s="3">
        <v>43191</v>
      </c>
      <c r="C170" s="3">
        <v>43281</v>
      </c>
      <c r="D170" t="s">
        <v>111</v>
      </c>
      <c r="E170" s="15" t="s">
        <v>522</v>
      </c>
      <c r="F170" s="15" t="s">
        <v>523</v>
      </c>
      <c r="G170" s="15" t="s">
        <v>524</v>
      </c>
      <c r="H170" s="15" t="s">
        <v>522</v>
      </c>
      <c r="I170" s="11" t="s">
        <v>1273</v>
      </c>
      <c r="J170" t="s">
        <v>113</v>
      </c>
      <c r="K170" s="2" t="s">
        <v>146</v>
      </c>
      <c r="L170" s="18" t="s">
        <v>115</v>
      </c>
      <c r="M170" s="15" t="s">
        <v>694</v>
      </c>
      <c r="N170" s="2" t="s">
        <v>146</v>
      </c>
      <c r="O170" t="s">
        <v>148</v>
      </c>
      <c r="P170" s="5" t="s">
        <v>840</v>
      </c>
      <c r="Q170" t="s">
        <v>155</v>
      </c>
      <c r="R170" s="4" t="s">
        <v>1007</v>
      </c>
      <c r="S170">
        <v>434</v>
      </c>
      <c r="U170" t="s">
        <v>178</v>
      </c>
      <c r="V170" t="s">
        <v>1045</v>
      </c>
      <c r="X170" s="15"/>
      <c r="Y170" s="16"/>
      <c r="Z170" s="15"/>
      <c r="AA170" s="9">
        <v>2</v>
      </c>
      <c r="AB170" t="s">
        <v>146</v>
      </c>
      <c r="AD170" t="s">
        <v>1161</v>
      </c>
      <c r="AE170" t="s">
        <v>1161</v>
      </c>
      <c r="AF170" t="s">
        <v>1161</v>
      </c>
      <c r="AH170" t="s">
        <v>1161</v>
      </c>
      <c r="AI170" t="s">
        <v>1161</v>
      </c>
      <c r="AJ170" t="s">
        <v>1161</v>
      </c>
      <c r="AL170" s="22" t="str">
        <f>HYPERLINK("mailto:estolano.nydia@gmail.com","estolano.nydia@gmail.com")</f>
        <v>estolano.nydia@gmail.com</v>
      </c>
      <c r="AM170" t="s">
        <v>1251</v>
      </c>
      <c r="AO170" s="16"/>
      <c r="AP170" s="22" t="str">
        <f>HYPERLINK("mailto:estolano.nydia@gmail.com","estolano.nydia@gmail.com")</f>
        <v>estolano.nydia@gmail.com</v>
      </c>
      <c r="AQ170" s="18" t="s">
        <v>1249</v>
      </c>
      <c r="AS170" t="s">
        <v>1250</v>
      </c>
      <c r="AT170" s="3">
        <v>43281</v>
      </c>
      <c r="AU170" s="3">
        <v>43281</v>
      </c>
      <c r="AV170" s="2" t="s">
        <v>1272</v>
      </c>
    </row>
    <row r="171" spans="1:48" ht="25.5" x14ac:dyDescent="0.25">
      <c r="A171">
        <v>2018</v>
      </c>
      <c r="B171" s="3">
        <v>43191</v>
      </c>
      <c r="C171" s="3">
        <v>43281</v>
      </c>
      <c r="D171" t="s">
        <v>111</v>
      </c>
      <c r="E171" s="15" t="s">
        <v>525</v>
      </c>
      <c r="F171" s="15" t="s">
        <v>438</v>
      </c>
      <c r="G171" s="15" t="s">
        <v>302</v>
      </c>
      <c r="H171" s="15" t="s">
        <v>525</v>
      </c>
      <c r="I171" s="11" t="s">
        <v>1273</v>
      </c>
      <c r="J171" t="s">
        <v>113</v>
      </c>
      <c r="K171" s="2" t="s">
        <v>146</v>
      </c>
      <c r="L171" s="18" t="s">
        <v>115</v>
      </c>
      <c r="M171" s="15" t="s">
        <v>695</v>
      </c>
      <c r="N171" s="2" t="s">
        <v>146</v>
      </c>
      <c r="O171" t="s">
        <v>148</v>
      </c>
      <c r="P171" s="5" t="s">
        <v>841</v>
      </c>
      <c r="Q171" t="s">
        <v>155</v>
      </c>
      <c r="R171" s="4" t="s">
        <v>1008</v>
      </c>
      <c r="S171">
        <v>14307</v>
      </c>
      <c r="T171" t="s">
        <v>1017</v>
      </c>
      <c r="U171" t="s">
        <v>178</v>
      </c>
      <c r="V171" t="s">
        <v>1154</v>
      </c>
      <c r="X171" s="15"/>
      <c r="Y171" s="16"/>
      <c r="Z171" s="15"/>
      <c r="AA171" s="9">
        <v>2</v>
      </c>
      <c r="AB171" t="s">
        <v>146</v>
      </c>
      <c r="AD171" t="s">
        <v>1161</v>
      </c>
      <c r="AE171" t="s">
        <v>1161</v>
      </c>
      <c r="AF171" t="s">
        <v>1161</v>
      </c>
      <c r="AH171" t="s">
        <v>1161</v>
      </c>
      <c r="AI171" t="s">
        <v>1161</v>
      </c>
      <c r="AJ171" t="s">
        <v>1161</v>
      </c>
      <c r="AL171" s="22" t="str">
        <f>HYPERLINK("mailto:tjventas@proveedora.com","tjventas@proveedora.com")</f>
        <v>tjventas@proveedora.com</v>
      </c>
      <c r="AM171" t="s">
        <v>1251</v>
      </c>
      <c r="AO171" s="16"/>
      <c r="AP171" s="22" t="str">
        <f>HYPERLINK("mailto:tjventas@proveedora.com","tjventas@proveedora.com")</f>
        <v>tjventas@proveedora.com</v>
      </c>
      <c r="AQ171" s="18" t="s">
        <v>1249</v>
      </c>
      <c r="AS171" t="s">
        <v>1250</v>
      </c>
      <c r="AT171" s="3">
        <v>43281</v>
      </c>
      <c r="AU171" s="3">
        <v>43281</v>
      </c>
      <c r="AV171" s="2" t="s">
        <v>1272</v>
      </c>
    </row>
    <row r="172" spans="1:48" ht="25.5" x14ac:dyDescent="0.25">
      <c r="A172">
        <v>2018</v>
      </c>
      <c r="B172" s="3">
        <v>43191</v>
      </c>
      <c r="C172" s="3">
        <v>43281</v>
      </c>
      <c r="D172" t="s">
        <v>111</v>
      </c>
      <c r="E172" s="15" t="s">
        <v>526</v>
      </c>
      <c r="F172" s="15" t="s">
        <v>527</v>
      </c>
      <c r="G172" s="15"/>
      <c r="H172" s="15" t="s">
        <v>526</v>
      </c>
      <c r="I172" s="11" t="s">
        <v>1273</v>
      </c>
      <c r="J172" t="s">
        <v>113</v>
      </c>
      <c r="K172" s="2" t="s">
        <v>146</v>
      </c>
      <c r="L172" s="18" t="s">
        <v>115</v>
      </c>
      <c r="M172" s="15" t="s">
        <v>696</v>
      </c>
      <c r="N172" s="2" t="s">
        <v>146</v>
      </c>
      <c r="O172" t="s">
        <v>148</v>
      </c>
      <c r="P172" s="5" t="s">
        <v>842</v>
      </c>
      <c r="Q172" t="s">
        <v>155</v>
      </c>
      <c r="R172" s="4" t="s">
        <v>1009</v>
      </c>
      <c r="S172">
        <v>9533</v>
      </c>
      <c r="U172" t="s">
        <v>178</v>
      </c>
      <c r="V172" t="s">
        <v>1155</v>
      </c>
      <c r="W172" s="10" t="s">
        <v>1253</v>
      </c>
      <c r="X172" s="15" t="s">
        <v>1252</v>
      </c>
      <c r="Y172" s="17" t="s">
        <v>1268</v>
      </c>
      <c r="Z172" s="15" t="s">
        <v>1252</v>
      </c>
      <c r="AA172" s="9">
        <v>2</v>
      </c>
      <c r="AB172" t="s">
        <v>146</v>
      </c>
      <c r="AD172" t="s">
        <v>1161</v>
      </c>
      <c r="AE172" t="s">
        <v>1161</v>
      </c>
      <c r="AF172" t="s">
        <v>1161</v>
      </c>
      <c r="AH172" t="s">
        <v>1161</v>
      </c>
      <c r="AI172" t="s">
        <v>1161</v>
      </c>
      <c r="AJ172" t="s">
        <v>1161</v>
      </c>
      <c r="AL172" s="22" t="str">
        <f>HYPERLINK("mailto:rescobedo@mediatension.com.mx","rescobedo@mediatension.com.mx")</f>
        <v>rescobedo@mediatension.com.mx</v>
      </c>
      <c r="AM172" t="s">
        <v>1251</v>
      </c>
      <c r="AO172" s="16"/>
      <c r="AP172" s="22" t="str">
        <f>HYPERLINK("mailto:rescobedo@mediatension.com.mx","rescobedo@mediatension.com.mx")</f>
        <v>rescobedo@mediatension.com.mx</v>
      </c>
      <c r="AQ172" s="18" t="s">
        <v>1249</v>
      </c>
      <c r="AS172" t="s">
        <v>1250</v>
      </c>
      <c r="AT172" s="3">
        <v>43281</v>
      </c>
      <c r="AU172" s="3">
        <v>43281</v>
      </c>
      <c r="AV172" s="2" t="s">
        <v>1272</v>
      </c>
    </row>
    <row r="173" spans="1:48" ht="25.5" x14ac:dyDescent="0.25">
      <c r="A173">
        <v>2018</v>
      </c>
      <c r="B173" s="3">
        <v>43191</v>
      </c>
      <c r="C173" s="3">
        <v>43281</v>
      </c>
      <c r="D173" t="s">
        <v>111</v>
      </c>
      <c r="E173" s="15" t="s">
        <v>528</v>
      </c>
      <c r="F173" s="15" t="s">
        <v>405</v>
      </c>
      <c r="G173" s="15" t="s">
        <v>309</v>
      </c>
      <c r="H173" s="15" t="s">
        <v>528</v>
      </c>
      <c r="I173" s="11" t="s">
        <v>1273</v>
      </c>
      <c r="J173" t="s">
        <v>113</v>
      </c>
      <c r="K173" s="2" t="s">
        <v>146</v>
      </c>
      <c r="L173" s="18" t="s">
        <v>115</v>
      </c>
      <c r="M173" s="15" t="s">
        <v>697</v>
      </c>
      <c r="N173" s="2" t="s">
        <v>146</v>
      </c>
      <c r="O173" t="s">
        <v>148</v>
      </c>
      <c r="P173" s="5" t="s">
        <v>806</v>
      </c>
      <c r="Q173" t="s">
        <v>155</v>
      </c>
      <c r="R173" s="4" t="s">
        <v>1010</v>
      </c>
      <c r="S173">
        <v>6</v>
      </c>
      <c r="U173" t="s">
        <v>178</v>
      </c>
      <c r="V173" t="s">
        <v>1156</v>
      </c>
      <c r="W173" s="10" t="s">
        <v>1253</v>
      </c>
      <c r="X173" s="15" t="s">
        <v>1252</v>
      </c>
      <c r="Y173" s="17" t="s">
        <v>1268</v>
      </c>
      <c r="Z173" s="15" t="s">
        <v>1252</v>
      </c>
      <c r="AA173" s="9">
        <v>2</v>
      </c>
      <c r="AB173" t="s">
        <v>146</v>
      </c>
      <c r="AD173" t="s">
        <v>1161</v>
      </c>
      <c r="AE173" t="s">
        <v>1161</v>
      </c>
      <c r="AF173" t="s">
        <v>1161</v>
      </c>
      <c r="AH173" t="s">
        <v>1161</v>
      </c>
      <c r="AI173" t="s">
        <v>1161</v>
      </c>
      <c r="AJ173" t="s">
        <v>1161</v>
      </c>
      <c r="AL173" s="22" t="str">
        <f>HYPERLINK("mailto:ci.impresos@gmail.com","ci.impresos@gmail.com")</f>
        <v>ci.impresos@gmail.com</v>
      </c>
      <c r="AM173" t="s">
        <v>1251</v>
      </c>
      <c r="AO173" s="16"/>
      <c r="AP173" s="22" t="str">
        <f>HYPERLINK("mailto:ci.impresos@gmail.com","ci.impresos@gmail.com")</f>
        <v>ci.impresos@gmail.com</v>
      </c>
      <c r="AQ173" s="18" t="s">
        <v>1249</v>
      </c>
      <c r="AS173" t="s">
        <v>1250</v>
      </c>
      <c r="AT173" s="3">
        <v>43281</v>
      </c>
      <c r="AU173" s="3">
        <v>43281</v>
      </c>
      <c r="AV173" s="2" t="s">
        <v>1272</v>
      </c>
    </row>
    <row r="174" spans="1:48" ht="25.5" x14ac:dyDescent="0.25">
      <c r="A174">
        <v>2018</v>
      </c>
      <c r="B174" s="3">
        <v>43191</v>
      </c>
      <c r="C174" s="3">
        <v>43281</v>
      </c>
      <c r="D174" t="s">
        <v>111</v>
      </c>
      <c r="E174" s="15" t="s">
        <v>529</v>
      </c>
      <c r="F174" s="15" t="s">
        <v>530</v>
      </c>
      <c r="G174" s="15"/>
      <c r="H174" s="15" t="s">
        <v>529</v>
      </c>
      <c r="I174" s="11" t="s">
        <v>1273</v>
      </c>
      <c r="J174" t="s">
        <v>113</v>
      </c>
      <c r="K174" s="2" t="s">
        <v>146</v>
      </c>
      <c r="L174" s="18" t="s">
        <v>115</v>
      </c>
      <c r="M174" s="15" t="s">
        <v>698</v>
      </c>
      <c r="N174" s="2" t="s">
        <v>146</v>
      </c>
      <c r="O174" t="s">
        <v>148</v>
      </c>
      <c r="P174" s="5" t="s">
        <v>780</v>
      </c>
      <c r="Q174" t="s">
        <v>155</v>
      </c>
      <c r="R174" s="4" t="s">
        <v>1011</v>
      </c>
      <c r="U174" t="s">
        <v>178</v>
      </c>
      <c r="V174" t="s">
        <v>1157</v>
      </c>
      <c r="X174" s="15"/>
      <c r="Y174" s="16"/>
      <c r="Z174" s="15"/>
      <c r="AA174" s="9">
        <v>2</v>
      </c>
      <c r="AB174" t="s">
        <v>146</v>
      </c>
      <c r="AD174" t="s">
        <v>1161</v>
      </c>
      <c r="AE174" t="s">
        <v>1161</v>
      </c>
      <c r="AF174" t="s">
        <v>1161</v>
      </c>
      <c r="AH174" t="s">
        <v>1161</v>
      </c>
      <c r="AI174" t="s">
        <v>1161</v>
      </c>
      <c r="AJ174" t="s">
        <v>1161</v>
      </c>
      <c r="AL174" s="22" t="str">
        <f>HYPERLINK("mailto:alcragevm@gmail.com","alcragevm@gmail.com")</f>
        <v>alcragevm@gmail.com</v>
      </c>
      <c r="AM174" t="s">
        <v>1251</v>
      </c>
      <c r="AO174" s="16"/>
      <c r="AP174" s="22" t="str">
        <f>HYPERLINK("mailto:alcragevm@gmail.com","alcragevm@gmail.com")</f>
        <v>alcragevm@gmail.com</v>
      </c>
      <c r="AQ174" s="18" t="s">
        <v>1249</v>
      </c>
      <c r="AS174" t="s">
        <v>1250</v>
      </c>
      <c r="AT174" s="3">
        <v>43281</v>
      </c>
      <c r="AU174" s="3">
        <v>43281</v>
      </c>
      <c r="AV174" s="2" t="s">
        <v>1272</v>
      </c>
    </row>
    <row r="175" spans="1:48" ht="25.5" x14ac:dyDescent="0.25">
      <c r="A175">
        <v>2018</v>
      </c>
      <c r="B175" s="3">
        <v>43191</v>
      </c>
      <c r="C175" s="3">
        <v>43281</v>
      </c>
      <c r="D175" t="s">
        <v>111</v>
      </c>
      <c r="E175" s="15" t="s">
        <v>531</v>
      </c>
      <c r="F175" s="15" t="s">
        <v>532</v>
      </c>
      <c r="G175" s="15"/>
      <c r="H175" s="15" t="s">
        <v>531</v>
      </c>
      <c r="I175" s="11" t="s">
        <v>1273</v>
      </c>
      <c r="J175" t="s">
        <v>113</v>
      </c>
      <c r="K175" s="2" t="s">
        <v>146</v>
      </c>
      <c r="L175" s="18" t="s">
        <v>115</v>
      </c>
      <c r="M175" s="15" t="s">
        <v>699</v>
      </c>
      <c r="N175" s="2" t="s">
        <v>146</v>
      </c>
      <c r="O175" t="s">
        <v>148</v>
      </c>
      <c r="P175" s="5" t="s">
        <v>843</v>
      </c>
      <c r="Q175" t="s">
        <v>155</v>
      </c>
      <c r="R175" s="4" t="s">
        <v>1012</v>
      </c>
      <c r="U175" t="s">
        <v>178</v>
      </c>
      <c r="V175" t="s">
        <v>1158</v>
      </c>
      <c r="X175" s="15"/>
      <c r="Y175" s="16"/>
      <c r="Z175" s="15"/>
      <c r="AA175" s="9">
        <v>2</v>
      </c>
      <c r="AB175" t="s">
        <v>146</v>
      </c>
      <c r="AD175" t="s">
        <v>1161</v>
      </c>
      <c r="AE175" t="s">
        <v>1161</v>
      </c>
      <c r="AF175" t="s">
        <v>1161</v>
      </c>
      <c r="AH175" t="s">
        <v>1161</v>
      </c>
      <c r="AI175" t="s">
        <v>1161</v>
      </c>
      <c r="AJ175" t="s">
        <v>1161</v>
      </c>
      <c r="AL175" s="15"/>
      <c r="AM175" t="s">
        <v>1251</v>
      </c>
      <c r="AO175" s="16"/>
      <c r="AP175" s="15"/>
      <c r="AQ175" s="18" t="s">
        <v>1249</v>
      </c>
      <c r="AS175" t="s">
        <v>1250</v>
      </c>
      <c r="AT175" s="3">
        <v>43281</v>
      </c>
      <c r="AU175" s="3">
        <v>43281</v>
      </c>
      <c r="AV175" s="2" t="s">
        <v>1272</v>
      </c>
    </row>
    <row r="176" spans="1:48" ht="25.5" x14ac:dyDescent="0.25">
      <c r="A176">
        <v>2018</v>
      </c>
      <c r="B176" s="3">
        <v>43191</v>
      </c>
      <c r="C176" s="3">
        <v>43281</v>
      </c>
      <c r="D176" t="s">
        <v>111</v>
      </c>
      <c r="E176" s="15" t="s">
        <v>504</v>
      </c>
      <c r="F176" s="15" t="s">
        <v>533</v>
      </c>
      <c r="G176" s="15" t="s">
        <v>269</v>
      </c>
      <c r="H176" s="15" t="s">
        <v>504</v>
      </c>
      <c r="I176" s="11" t="s">
        <v>1273</v>
      </c>
      <c r="J176" t="s">
        <v>113</v>
      </c>
      <c r="K176" s="2" t="s">
        <v>146</v>
      </c>
      <c r="L176" s="18" t="s">
        <v>115</v>
      </c>
      <c r="M176" s="15" t="s">
        <v>700</v>
      </c>
      <c r="N176" s="2" t="s">
        <v>146</v>
      </c>
      <c r="O176" t="s">
        <v>148</v>
      </c>
      <c r="P176" s="5" t="s">
        <v>713</v>
      </c>
      <c r="Q176" t="s">
        <v>155</v>
      </c>
      <c r="R176" s="4" t="s">
        <v>1013</v>
      </c>
      <c r="S176">
        <v>12649</v>
      </c>
      <c r="T176">
        <v>4</v>
      </c>
      <c r="U176" t="s">
        <v>178</v>
      </c>
      <c r="V176" t="s">
        <v>1013</v>
      </c>
      <c r="W176" s="10" t="s">
        <v>1253</v>
      </c>
      <c r="X176" s="15" t="s">
        <v>1252</v>
      </c>
      <c r="Y176" s="17" t="s">
        <v>1268</v>
      </c>
      <c r="Z176" s="15" t="s">
        <v>1252</v>
      </c>
      <c r="AA176" s="9">
        <v>2</v>
      </c>
      <c r="AB176" t="s">
        <v>146</v>
      </c>
      <c r="AD176" t="s">
        <v>1161</v>
      </c>
      <c r="AE176" t="s">
        <v>1161</v>
      </c>
      <c r="AF176" t="s">
        <v>1161</v>
      </c>
      <c r="AH176" t="s">
        <v>1161</v>
      </c>
      <c r="AI176" t="s">
        <v>1161</v>
      </c>
      <c r="AJ176" t="s">
        <v>1161</v>
      </c>
      <c r="AL176" s="22" t="str">
        <f>HYPERLINK("mailto:montecampos.comercializadora@htmail.com","montecampos.comercializadora@htmail.com")</f>
        <v>montecampos.comercializadora@htmail.com</v>
      </c>
      <c r="AM176" t="s">
        <v>1251</v>
      </c>
      <c r="AO176" s="16"/>
      <c r="AP176" s="22" t="str">
        <f>HYPERLINK("mailto:montecampos.comercializadora@htmail.com","montecampos.comercializadora@htmail.com")</f>
        <v>montecampos.comercializadora@htmail.com</v>
      </c>
      <c r="AQ176" s="18" t="s">
        <v>1249</v>
      </c>
      <c r="AS176" t="s">
        <v>1250</v>
      </c>
      <c r="AT176" s="3">
        <v>43281</v>
      </c>
      <c r="AU176" s="3">
        <v>43281</v>
      </c>
      <c r="AV176" s="2" t="s">
        <v>1272</v>
      </c>
    </row>
    <row r="177" spans="1:48" ht="25.5" x14ac:dyDescent="0.25">
      <c r="A177">
        <v>2018</v>
      </c>
      <c r="B177" s="3">
        <v>43191</v>
      </c>
      <c r="C177" s="3">
        <v>43281</v>
      </c>
      <c r="D177" t="s">
        <v>111</v>
      </c>
      <c r="E177" s="15" t="s">
        <v>534</v>
      </c>
      <c r="F177" s="15"/>
      <c r="G177" s="15"/>
      <c r="H177" s="15" t="s">
        <v>534</v>
      </c>
      <c r="I177" s="11" t="s">
        <v>1273</v>
      </c>
      <c r="J177" t="s">
        <v>113</v>
      </c>
      <c r="K177" s="2" t="s">
        <v>146</v>
      </c>
      <c r="L177" s="18" t="s">
        <v>115</v>
      </c>
      <c r="M177" s="15" t="s">
        <v>701</v>
      </c>
      <c r="N177" s="2" t="s">
        <v>146</v>
      </c>
      <c r="O177" t="s">
        <v>148</v>
      </c>
      <c r="P177" s="5" t="s">
        <v>844</v>
      </c>
      <c r="Q177" t="s">
        <v>155</v>
      </c>
      <c r="R177" s="4" t="s">
        <v>1014</v>
      </c>
      <c r="S177">
        <v>778</v>
      </c>
      <c r="U177" t="s">
        <v>178</v>
      </c>
      <c r="V177" t="s">
        <v>1014</v>
      </c>
      <c r="X177" s="15"/>
      <c r="Y177" s="16"/>
      <c r="Z177" s="15"/>
      <c r="AA177" s="9">
        <v>2</v>
      </c>
      <c r="AB177" t="s">
        <v>146</v>
      </c>
      <c r="AD177" t="s">
        <v>1161</v>
      </c>
      <c r="AE177" t="s">
        <v>1161</v>
      </c>
      <c r="AF177" t="s">
        <v>1161</v>
      </c>
      <c r="AH177" t="s">
        <v>1161</v>
      </c>
      <c r="AI177" t="s">
        <v>1161</v>
      </c>
      <c r="AJ177" t="s">
        <v>1161</v>
      </c>
      <c r="AL177" s="22" t="str">
        <f>HYPERLINK("mailto:contfaarma@gmail.com","contfaarma@gmail.com")</f>
        <v>contfaarma@gmail.com</v>
      </c>
      <c r="AM177" t="s">
        <v>1251</v>
      </c>
      <c r="AO177" s="16"/>
      <c r="AP177" s="22" t="str">
        <f>HYPERLINK("mailto:contfaarma@gmail.com","contfaarma@gmail.com")</f>
        <v>contfaarma@gmail.com</v>
      </c>
      <c r="AQ177" s="18" t="s">
        <v>1249</v>
      </c>
      <c r="AS177" t="s">
        <v>1250</v>
      </c>
      <c r="AT177" s="3">
        <v>43281</v>
      </c>
      <c r="AU177" s="3">
        <v>43281</v>
      </c>
      <c r="AV177" s="2" t="s">
        <v>1272</v>
      </c>
    </row>
    <row r="178" spans="1:48" ht="38.25" x14ac:dyDescent="0.25">
      <c r="A178">
        <v>2018</v>
      </c>
      <c r="B178" s="3">
        <v>43191</v>
      </c>
      <c r="C178" s="3">
        <v>43281</v>
      </c>
      <c r="D178" t="s">
        <v>111</v>
      </c>
      <c r="E178" s="15" t="s">
        <v>535</v>
      </c>
      <c r="F178" s="15" t="s">
        <v>214</v>
      </c>
      <c r="G178" s="15"/>
      <c r="H178" s="15" t="s">
        <v>535</v>
      </c>
      <c r="I178" s="11" t="s">
        <v>1273</v>
      </c>
      <c r="J178" t="s">
        <v>113</v>
      </c>
      <c r="K178" s="2" t="s">
        <v>146</v>
      </c>
      <c r="L178" s="18" t="s">
        <v>115</v>
      </c>
      <c r="M178" s="15" t="s">
        <v>702</v>
      </c>
      <c r="N178" s="2" t="s">
        <v>146</v>
      </c>
      <c r="O178" t="s">
        <v>148</v>
      </c>
      <c r="P178" s="5" t="s">
        <v>845</v>
      </c>
      <c r="Q178" t="s">
        <v>155</v>
      </c>
      <c r="R178" s="4" t="s">
        <v>1015</v>
      </c>
      <c r="S178">
        <v>285</v>
      </c>
      <c r="U178" t="s">
        <v>178</v>
      </c>
      <c r="V178" t="s">
        <v>1159</v>
      </c>
      <c r="W178" s="10" t="s">
        <v>1269</v>
      </c>
      <c r="X178" s="15" t="s">
        <v>1262</v>
      </c>
      <c r="Y178" s="17" t="s">
        <v>1269</v>
      </c>
      <c r="Z178" s="15" t="s">
        <v>1262</v>
      </c>
      <c r="AA178" s="9">
        <v>2</v>
      </c>
      <c r="AB178" t="s">
        <v>146</v>
      </c>
      <c r="AD178" t="s">
        <v>1161</v>
      </c>
      <c r="AE178" t="s">
        <v>1161</v>
      </c>
      <c r="AF178" t="s">
        <v>1161</v>
      </c>
      <c r="AH178" t="s">
        <v>1161</v>
      </c>
      <c r="AI178" t="s">
        <v>1161</v>
      </c>
      <c r="AJ178" t="s">
        <v>1161</v>
      </c>
      <c r="AL178" s="15" t="s">
        <v>1247</v>
      </c>
      <c r="AM178" t="s">
        <v>1251</v>
      </c>
      <c r="AO178" s="16"/>
      <c r="AP178" s="15" t="s">
        <v>1247</v>
      </c>
      <c r="AQ178" s="18" t="s">
        <v>1249</v>
      </c>
      <c r="AS178" t="s">
        <v>1250</v>
      </c>
      <c r="AT178" s="3">
        <v>43281</v>
      </c>
      <c r="AU178" s="3">
        <v>43281</v>
      </c>
      <c r="AV178" s="2" t="s">
        <v>1272</v>
      </c>
    </row>
    <row r="179" spans="1:48" ht="25.5" x14ac:dyDescent="0.25">
      <c r="A179">
        <v>2018</v>
      </c>
      <c r="B179" s="3">
        <v>43191</v>
      </c>
      <c r="C179" s="3">
        <v>43281</v>
      </c>
      <c r="D179" t="s">
        <v>111</v>
      </c>
      <c r="E179" s="15" t="s">
        <v>536</v>
      </c>
      <c r="F179" s="15" t="s">
        <v>537</v>
      </c>
      <c r="G179" s="15" t="s">
        <v>268</v>
      </c>
      <c r="H179" s="15" t="s">
        <v>536</v>
      </c>
      <c r="I179" s="11" t="s">
        <v>1273</v>
      </c>
      <c r="J179" t="s">
        <v>113</v>
      </c>
      <c r="K179" s="2" t="s">
        <v>146</v>
      </c>
      <c r="L179" s="18" t="s">
        <v>115</v>
      </c>
      <c r="M179" s="15" t="s">
        <v>703</v>
      </c>
      <c r="N179" s="2" t="s">
        <v>146</v>
      </c>
      <c r="O179" t="s">
        <v>148</v>
      </c>
      <c r="P179" s="5" t="s">
        <v>846</v>
      </c>
      <c r="Q179" t="s">
        <v>155</v>
      </c>
      <c r="R179" s="4" t="s">
        <v>1016</v>
      </c>
      <c r="S179">
        <v>10109</v>
      </c>
      <c r="U179" t="s">
        <v>178</v>
      </c>
      <c r="V179" t="s">
        <v>1160</v>
      </c>
      <c r="X179" s="15"/>
      <c r="Y179" s="16"/>
      <c r="Z179" s="16"/>
      <c r="AA179" s="9">
        <v>2</v>
      </c>
      <c r="AB179" t="s">
        <v>146</v>
      </c>
      <c r="AD179" t="s">
        <v>1161</v>
      </c>
      <c r="AE179" t="s">
        <v>1161</v>
      </c>
      <c r="AF179" t="s">
        <v>1161</v>
      </c>
      <c r="AH179" t="s">
        <v>1161</v>
      </c>
      <c r="AI179" t="s">
        <v>1161</v>
      </c>
      <c r="AJ179" t="s">
        <v>1161</v>
      </c>
      <c r="AL179" s="15" t="s">
        <v>1248</v>
      </c>
      <c r="AM179" t="s">
        <v>1251</v>
      </c>
      <c r="AO179" s="16"/>
      <c r="AP179" s="15" t="s">
        <v>1248</v>
      </c>
      <c r="AQ179" s="18" t="s">
        <v>1249</v>
      </c>
      <c r="AS179" t="s">
        <v>1250</v>
      </c>
      <c r="AT179" s="3">
        <v>43281</v>
      </c>
      <c r="AU179" s="3">
        <v>43281</v>
      </c>
      <c r="AV179" s="2" t="s">
        <v>1272</v>
      </c>
    </row>
  </sheetData>
  <mergeCells count="7">
    <mergeCell ref="A6:AV6"/>
    <mergeCell ref="A2:C2"/>
    <mergeCell ref="D2:F2"/>
    <mergeCell ref="G2:I2"/>
    <mergeCell ref="A3:C3"/>
    <mergeCell ref="D3:F3"/>
    <mergeCell ref="G3:I3"/>
  </mergeCells>
  <dataValidations count="7">
    <dataValidation type="list" allowBlank="1" showErrorMessage="1" sqref="D8:D179">
      <formula1>Hidden_13</formula1>
    </dataValidation>
    <dataValidation type="list" allowBlank="1" showErrorMessage="1" sqref="J8:J179">
      <formula1>Hidden_29</formula1>
    </dataValidation>
    <dataValidation type="list" allowBlank="1" showErrorMessage="1" sqref="K8:K179">
      <formula1>Hidden_310</formula1>
    </dataValidation>
    <dataValidation type="list" allowBlank="1" showErrorMessage="1" sqref="O8:O179">
      <formula1>Hidden_514</formula1>
    </dataValidation>
    <dataValidation type="list" allowBlank="1" showErrorMessage="1" sqref="Q8:Q179">
      <formula1>Hidden_616</formula1>
    </dataValidation>
    <dataValidation type="list" allowBlank="1" showErrorMessage="1" sqref="U8:U179">
      <formula1>Hidden_720</formula1>
    </dataValidation>
    <dataValidation type="list" allowBlank="1" showErrorMessage="1" sqref="AB8:AB179 N8:N179">
      <formula1>Hidden_827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9"/>
  <sheetViews>
    <sheetView tabSelected="1" topLeftCell="H9" zoomScale="80" zoomScaleNormal="80" workbookViewId="0">
      <selection activeCell="A8" sqref="A8"/>
    </sheetView>
  </sheetViews>
  <sheetFormatPr baseColWidth="10" defaultColWidth="9.140625" defaultRowHeight="15" x14ac:dyDescent="0.25"/>
  <sheetData>
    <row r="1" spans="1:48" x14ac:dyDescent="0.25">
      <c r="A1" t="s">
        <v>111</v>
      </c>
    </row>
    <row r="2" spans="1:48" x14ac:dyDescent="0.25">
      <c r="A2" t="s">
        <v>112</v>
      </c>
    </row>
    <row r="7" spans="1:48" x14ac:dyDescent="0.25">
      <c r="L7" s="8"/>
      <c r="M7" s="8"/>
      <c r="V7" s="8"/>
      <c r="AA7" s="8"/>
    </row>
    <row r="8" spans="1:48" ht="178.5" x14ac:dyDescent="0.25">
      <c r="E8" s="16"/>
      <c r="F8" s="16"/>
      <c r="G8" s="16"/>
      <c r="H8" s="16"/>
      <c r="I8" t="s">
        <v>1273</v>
      </c>
      <c r="L8" s="16"/>
      <c r="M8" s="16"/>
      <c r="N8" s="2"/>
      <c r="P8" s="16"/>
      <c r="Q8" s="16"/>
      <c r="R8" s="16"/>
      <c r="S8">
        <v>12860</v>
      </c>
      <c r="V8" t="s">
        <v>1027</v>
      </c>
      <c r="X8" s="16"/>
      <c r="Y8" s="16"/>
      <c r="Z8" s="16"/>
      <c r="AA8" s="9">
        <v>2</v>
      </c>
      <c r="AD8" t="s">
        <v>1161</v>
      </c>
      <c r="AE8" t="s">
        <v>1161</v>
      </c>
      <c r="AF8" t="s">
        <v>1161</v>
      </c>
      <c r="AH8" t="s">
        <v>1161</v>
      </c>
      <c r="AI8" t="s">
        <v>1161</v>
      </c>
      <c r="AJ8" t="s">
        <v>1161</v>
      </c>
      <c r="AK8">
        <v>6641083897</v>
      </c>
      <c r="AL8" s="22" t="str">
        <f>HYPERLINK("mailto:valagunas@hotmail.com","valagunas@hotmail.com")</f>
        <v>valagunas@hotmail.com</v>
      </c>
      <c r="AM8" t="s">
        <v>1251</v>
      </c>
      <c r="AO8" s="16">
        <v>6641083897</v>
      </c>
      <c r="AP8" s="22" t="str">
        <f>HYPERLINK("mailto:valagunas@hotmail.com","valagunas@hotmail.com")</f>
        <v>valagunas@hotmail.com</v>
      </c>
      <c r="AQ8" s="18" t="s">
        <v>1249</v>
      </c>
      <c r="AS8" t="s">
        <v>1250</v>
      </c>
      <c r="AT8" s="3">
        <v>43281</v>
      </c>
      <c r="AU8" s="3">
        <v>43281</v>
      </c>
      <c r="AV8" t="s">
        <v>1272</v>
      </c>
    </row>
    <row r="9" spans="1:48" ht="178.5" x14ac:dyDescent="0.25">
      <c r="E9" s="16"/>
      <c r="F9" s="16"/>
      <c r="G9" s="16"/>
      <c r="H9" s="16"/>
      <c r="I9" s="11" t="s">
        <v>1273</v>
      </c>
      <c r="K9" s="2"/>
      <c r="L9" s="16"/>
      <c r="M9" s="16"/>
      <c r="N9" s="2"/>
      <c r="P9" s="16"/>
      <c r="Q9" s="16"/>
      <c r="R9" s="16"/>
      <c r="S9">
        <v>4771</v>
      </c>
      <c r="V9" t="s">
        <v>1028</v>
      </c>
      <c r="X9" s="16"/>
      <c r="Y9" s="16"/>
      <c r="Z9" s="16"/>
      <c r="AA9" s="9">
        <v>2</v>
      </c>
      <c r="AD9" t="s">
        <v>1161</v>
      </c>
      <c r="AE9" t="s">
        <v>1161</v>
      </c>
      <c r="AF9" t="s">
        <v>1161</v>
      </c>
      <c r="AH9" t="s">
        <v>1161</v>
      </c>
      <c r="AI9" t="s">
        <v>1161</v>
      </c>
      <c r="AJ9" t="s">
        <v>1161</v>
      </c>
      <c r="AK9">
        <v>6646415998</v>
      </c>
      <c r="AL9" s="22" t="str">
        <f>HYPERLINK("mailto:sanchez.tim@hotmail.com","sanchez.tim@hotmail.com")</f>
        <v>sanchez.tim@hotmail.com</v>
      </c>
      <c r="AM9" t="s">
        <v>1251</v>
      </c>
      <c r="AO9" s="16">
        <v>6646415998</v>
      </c>
      <c r="AP9" s="22" t="str">
        <f>HYPERLINK("mailto:sanchez.tim@hotmail.com","sanchez.tim@hotmail.com")</f>
        <v>sanchez.tim@hotmail.com</v>
      </c>
      <c r="AQ9" s="18" t="s">
        <v>1249</v>
      </c>
      <c r="AS9" t="s">
        <v>1250</v>
      </c>
      <c r="AT9" s="3">
        <v>43281</v>
      </c>
      <c r="AU9" s="3">
        <v>43281</v>
      </c>
      <c r="AV9" s="2" t="s">
        <v>1272</v>
      </c>
    </row>
    <row r="10" spans="1:48" ht="178.5" x14ac:dyDescent="0.25">
      <c r="E10" s="16"/>
      <c r="F10" s="16"/>
      <c r="G10" s="16"/>
      <c r="H10" s="16" t="s">
        <v>218</v>
      </c>
      <c r="I10" s="11" t="s">
        <v>1273</v>
      </c>
      <c r="K10" s="2"/>
      <c r="L10" s="16"/>
      <c r="M10" s="16"/>
      <c r="N10" s="2"/>
      <c r="P10" s="16"/>
      <c r="Q10" s="16"/>
      <c r="R10" s="16"/>
      <c r="S10">
        <v>19122</v>
      </c>
      <c r="V10" t="s">
        <v>1029</v>
      </c>
      <c r="W10" s="10" t="s">
        <v>1253</v>
      </c>
      <c r="X10" s="16" t="s">
        <v>1252</v>
      </c>
      <c r="Y10" s="17" t="s">
        <v>1268</v>
      </c>
      <c r="Z10" s="16" t="s">
        <v>1252</v>
      </c>
      <c r="AA10" s="9">
        <v>2</v>
      </c>
      <c r="AD10" t="s">
        <v>1161</v>
      </c>
      <c r="AE10" t="s">
        <v>1161</v>
      </c>
      <c r="AF10" t="s">
        <v>1161</v>
      </c>
      <c r="AH10" t="s">
        <v>1161</v>
      </c>
      <c r="AI10" t="s">
        <v>1161</v>
      </c>
      <c r="AJ10" t="s">
        <v>1161</v>
      </c>
      <c r="AK10" t="s">
        <v>1162</v>
      </c>
      <c r="AL10" s="22" t="str">
        <f>HYPERLINK("mailto:comercializadoraquiba@gmail.com","comercializadoraquiba@gmail.com")</f>
        <v>comercializadoraquiba@gmail.com</v>
      </c>
      <c r="AM10" t="s">
        <v>1251</v>
      </c>
      <c r="AO10" s="16" t="s">
        <v>1162</v>
      </c>
      <c r="AP10" s="22" t="str">
        <f>HYPERLINK("mailto:comercializadoraquiba@gmail.com","comercializadoraquiba@gmail.com")</f>
        <v>comercializadoraquiba@gmail.com</v>
      </c>
      <c r="AQ10" s="18" t="s">
        <v>1249</v>
      </c>
      <c r="AS10" t="s">
        <v>1250</v>
      </c>
      <c r="AT10" s="3">
        <v>43281</v>
      </c>
      <c r="AU10" s="3">
        <v>43281</v>
      </c>
      <c r="AV10" s="2" t="s">
        <v>1272</v>
      </c>
    </row>
    <row r="11" spans="1:48" ht="178.5" x14ac:dyDescent="0.25">
      <c r="E11" s="16"/>
      <c r="F11" s="16"/>
      <c r="G11" s="16"/>
      <c r="H11" s="16"/>
      <c r="I11" s="11" t="s">
        <v>1273</v>
      </c>
      <c r="K11" s="2"/>
      <c r="L11" s="16"/>
      <c r="M11" s="16"/>
      <c r="N11" s="2"/>
      <c r="P11" s="16"/>
      <c r="Q11" s="16"/>
      <c r="R11" s="16"/>
      <c r="S11">
        <v>101</v>
      </c>
      <c r="V11" t="s">
        <v>1030</v>
      </c>
      <c r="X11" s="16"/>
      <c r="Y11" s="16"/>
      <c r="Z11" s="16"/>
      <c r="AA11" s="9">
        <v>2</v>
      </c>
      <c r="AD11" t="s">
        <v>1161</v>
      </c>
      <c r="AE11" t="s">
        <v>1161</v>
      </c>
      <c r="AF11" t="s">
        <v>1161</v>
      </c>
      <c r="AH11" t="s">
        <v>1161</v>
      </c>
      <c r="AI11" t="s">
        <v>1161</v>
      </c>
      <c r="AJ11" t="s">
        <v>1161</v>
      </c>
      <c r="AK11" t="s">
        <v>1163</v>
      </c>
      <c r="AL11" s="22" t="str">
        <f>HYPERLINK("mailto:jasm770610@hotmail.com","jasm770610@hotmail.com")</f>
        <v>jasm770610@hotmail.com</v>
      </c>
      <c r="AM11" t="s">
        <v>1251</v>
      </c>
      <c r="AO11" s="16" t="s">
        <v>1163</v>
      </c>
      <c r="AP11" s="22" t="str">
        <f>HYPERLINK("mailto:jasm770610@hotmail.com","jasm770610@hotmail.com")</f>
        <v>jasm770610@hotmail.com</v>
      </c>
      <c r="AQ11" s="18" t="s">
        <v>1249</v>
      </c>
      <c r="AS11" t="s">
        <v>1250</v>
      </c>
      <c r="AT11" s="3">
        <v>43281</v>
      </c>
      <c r="AU11" s="3">
        <v>43281</v>
      </c>
      <c r="AV11" s="2" t="s">
        <v>1272</v>
      </c>
    </row>
    <row r="12" spans="1:48" ht="178.5" x14ac:dyDescent="0.25">
      <c r="E12" s="16"/>
      <c r="F12" s="16"/>
      <c r="G12" s="16"/>
      <c r="H12" s="16"/>
      <c r="I12" s="11" t="s">
        <v>1273</v>
      </c>
      <c r="K12" s="2"/>
      <c r="L12" s="16"/>
      <c r="M12" s="16"/>
      <c r="N12" s="2"/>
      <c r="P12" s="16"/>
      <c r="Q12" s="16"/>
      <c r="R12" s="16"/>
      <c r="S12">
        <v>31</v>
      </c>
      <c r="V12" t="s">
        <v>1031</v>
      </c>
      <c r="X12" s="16"/>
      <c r="Y12" s="16"/>
      <c r="Z12" s="16"/>
      <c r="AA12" s="9">
        <v>2</v>
      </c>
      <c r="AD12" t="s">
        <v>1161</v>
      </c>
      <c r="AE12" t="s">
        <v>1161</v>
      </c>
      <c r="AF12" t="s">
        <v>1161</v>
      </c>
      <c r="AH12" t="s">
        <v>1161</v>
      </c>
      <c r="AI12" t="s">
        <v>1161</v>
      </c>
      <c r="AJ12" t="s">
        <v>1161</v>
      </c>
      <c r="AK12">
        <v>6642025522</v>
      </c>
      <c r="AL12" s="22" t="str">
        <f>HYPERLINK("mailto:grupotequida@yahoo.com","grupotequida@yahoo.com")</f>
        <v>grupotequida@yahoo.com</v>
      </c>
      <c r="AM12" t="s">
        <v>1251</v>
      </c>
      <c r="AO12" s="16">
        <v>6642025522</v>
      </c>
      <c r="AP12" s="22" t="str">
        <f>HYPERLINK("mailto:grupotequida@yahoo.com","grupotequida@yahoo.com")</f>
        <v>grupotequida@yahoo.com</v>
      </c>
      <c r="AQ12" s="18" t="s">
        <v>1249</v>
      </c>
      <c r="AS12" t="s">
        <v>1250</v>
      </c>
      <c r="AT12" s="3">
        <v>43281</v>
      </c>
      <c r="AU12" s="3">
        <v>43281</v>
      </c>
      <c r="AV12" s="2" t="s">
        <v>1272</v>
      </c>
    </row>
    <row r="13" spans="1:48" ht="178.5" x14ac:dyDescent="0.25">
      <c r="E13" s="16"/>
      <c r="F13" s="16"/>
      <c r="G13" s="16"/>
      <c r="H13" s="16"/>
      <c r="I13" s="11" t="s">
        <v>1273</v>
      </c>
      <c r="K13" s="2"/>
      <c r="L13" s="16"/>
      <c r="M13" s="16"/>
      <c r="N13" s="2"/>
      <c r="P13" s="16"/>
      <c r="Q13" s="16"/>
      <c r="R13" s="16"/>
      <c r="S13">
        <v>10032</v>
      </c>
      <c r="T13">
        <v>8</v>
      </c>
      <c r="V13" t="s">
        <v>1032</v>
      </c>
      <c r="X13" s="16"/>
      <c r="Y13" s="16"/>
      <c r="Z13" s="16"/>
      <c r="AA13" s="9">
        <v>2</v>
      </c>
      <c r="AD13" t="s">
        <v>1161</v>
      </c>
      <c r="AE13" t="s">
        <v>1161</v>
      </c>
      <c r="AF13" t="s">
        <v>1161</v>
      </c>
      <c r="AH13" t="s">
        <v>1161</v>
      </c>
      <c r="AI13" t="s">
        <v>1161</v>
      </c>
      <c r="AJ13" t="s">
        <v>1161</v>
      </c>
      <c r="AK13" t="s">
        <v>1164</v>
      </c>
      <c r="AL13" s="22" t="str">
        <f>HYPERLINK("mailto:igapublicidad@gmail.com","igapublicidad@gmail.com")</f>
        <v>igapublicidad@gmail.com</v>
      </c>
      <c r="AM13" t="s">
        <v>1251</v>
      </c>
      <c r="AO13" s="16" t="s">
        <v>1164</v>
      </c>
      <c r="AP13" s="22" t="str">
        <f>HYPERLINK("mailto:igapublicidad@gmail.com","igapublicidad@gmail.com")</f>
        <v>igapublicidad@gmail.com</v>
      </c>
      <c r="AQ13" s="18" t="s">
        <v>1249</v>
      </c>
      <c r="AS13" t="s">
        <v>1250</v>
      </c>
      <c r="AT13" s="3">
        <v>43281</v>
      </c>
      <c r="AU13" s="3">
        <v>43281</v>
      </c>
      <c r="AV13" s="2" t="s">
        <v>1272</v>
      </c>
    </row>
    <row r="14" spans="1:48" ht="178.5" x14ac:dyDescent="0.25">
      <c r="E14" s="16"/>
      <c r="F14" s="16"/>
      <c r="G14" s="16"/>
      <c r="H14" s="16"/>
      <c r="I14" s="11" t="s">
        <v>1273</v>
      </c>
      <c r="K14" s="2"/>
      <c r="L14" s="16"/>
      <c r="M14" s="16"/>
      <c r="N14" s="2"/>
      <c r="P14" s="16"/>
      <c r="Q14" s="16"/>
      <c r="R14" s="16"/>
      <c r="S14">
        <v>341</v>
      </c>
      <c r="T14" t="s">
        <v>1017</v>
      </c>
      <c r="V14" t="s">
        <v>1033</v>
      </c>
      <c r="X14" s="16"/>
      <c r="Y14" s="16"/>
      <c r="Z14" s="16"/>
      <c r="AA14" s="9">
        <v>2</v>
      </c>
      <c r="AD14" t="s">
        <v>1161</v>
      </c>
      <c r="AE14" t="s">
        <v>1161</v>
      </c>
      <c r="AF14" t="s">
        <v>1161</v>
      </c>
      <c r="AH14" t="s">
        <v>1161</v>
      </c>
      <c r="AI14" t="s">
        <v>1161</v>
      </c>
      <c r="AJ14" t="s">
        <v>1161</v>
      </c>
      <c r="AK14">
        <v>6644075572</v>
      </c>
      <c r="AL14" s="22" t="str">
        <f>HYPERLINK("mailto:fumigacalifornia@hotmail.com","fumigacalifornia@hotmail.com")</f>
        <v>fumigacalifornia@hotmail.com</v>
      </c>
      <c r="AM14" t="s">
        <v>1251</v>
      </c>
      <c r="AO14" s="16">
        <v>6644075572</v>
      </c>
      <c r="AP14" s="22" t="str">
        <f>HYPERLINK("mailto:fumigacalifornia@hotmail.com","fumigacalifornia@hotmail.com")</f>
        <v>fumigacalifornia@hotmail.com</v>
      </c>
      <c r="AQ14" s="18" t="s">
        <v>1249</v>
      </c>
      <c r="AS14" t="s">
        <v>1250</v>
      </c>
      <c r="AT14" s="3">
        <v>43281</v>
      </c>
      <c r="AU14" s="3">
        <v>43281</v>
      </c>
      <c r="AV14" s="2" t="s">
        <v>1272</v>
      </c>
    </row>
    <row r="15" spans="1:48" ht="178.5" x14ac:dyDescent="0.25">
      <c r="E15" s="16"/>
      <c r="F15" s="16"/>
      <c r="G15" s="16"/>
      <c r="H15" s="16"/>
      <c r="I15" s="11" t="s">
        <v>1273</v>
      </c>
      <c r="K15" s="2"/>
      <c r="L15" s="16"/>
      <c r="M15" s="16"/>
      <c r="N15" s="2"/>
      <c r="P15" s="16"/>
      <c r="Q15" s="16"/>
      <c r="R15" s="16"/>
      <c r="S15">
        <v>12500</v>
      </c>
      <c r="T15">
        <v>9</v>
      </c>
      <c r="V15" t="s">
        <v>1034</v>
      </c>
      <c r="X15" s="16"/>
      <c r="Y15" s="16"/>
      <c r="Z15" s="16"/>
      <c r="AA15" s="9">
        <v>2</v>
      </c>
      <c r="AD15" t="s">
        <v>1161</v>
      </c>
      <c r="AE15" t="s">
        <v>1161</v>
      </c>
      <c r="AF15" t="s">
        <v>1161</v>
      </c>
      <c r="AH15" t="s">
        <v>1161</v>
      </c>
      <c r="AI15" t="s">
        <v>1161</v>
      </c>
      <c r="AJ15" t="s">
        <v>1161</v>
      </c>
      <c r="AK15">
        <v>6643440410</v>
      </c>
      <c r="AL15" s="22" t="str">
        <f>HYPERLINK("mailto:atilano@yahoo.com","atilano@yahoo.com")</f>
        <v>atilano@yahoo.com</v>
      </c>
      <c r="AM15" t="s">
        <v>1251</v>
      </c>
      <c r="AO15" s="16">
        <v>6643440410</v>
      </c>
      <c r="AP15" s="22" t="str">
        <f>HYPERLINK("mailto:atilano@yahoo.com","atilano@yahoo.com")</f>
        <v>atilano@yahoo.com</v>
      </c>
      <c r="AQ15" s="18" t="s">
        <v>1249</v>
      </c>
      <c r="AS15" t="s">
        <v>1250</v>
      </c>
      <c r="AT15" s="3">
        <v>43281</v>
      </c>
      <c r="AU15" s="3">
        <v>43281</v>
      </c>
      <c r="AV15" s="2" t="s">
        <v>1272</v>
      </c>
    </row>
    <row r="16" spans="1:48" ht="178.5" x14ac:dyDescent="0.25">
      <c r="E16" s="16"/>
      <c r="F16" s="16"/>
      <c r="G16" s="16"/>
      <c r="H16" s="16"/>
      <c r="I16" s="11" t="s">
        <v>1273</v>
      </c>
      <c r="K16" s="2"/>
      <c r="L16" s="16"/>
      <c r="M16" s="16"/>
      <c r="N16" s="2"/>
      <c r="P16" s="16"/>
      <c r="Q16" s="16"/>
      <c r="R16" s="16"/>
      <c r="V16" t="s">
        <v>1035</v>
      </c>
      <c r="X16" s="16"/>
      <c r="Y16" s="16"/>
      <c r="Z16" s="16"/>
      <c r="AA16" s="9">
        <v>2</v>
      </c>
      <c r="AD16" t="s">
        <v>1161</v>
      </c>
      <c r="AE16" t="s">
        <v>1161</v>
      </c>
      <c r="AF16" t="s">
        <v>1161</v>
      </c>
      <c r="AH16" t="s">
        <v>1161</v>
      </c>
      <c r="AI16" t="s">
        <v>1161</v>
      </c>
      <c r="AJ16" t="s">
        <v>1161</v>
      </c>
      <c r="AK16" t="s">
        <v>1165</v>
      </c>
      <c r="AL16" s="22" t="str">
        <f>HYPERLINK("mailto:sportingartoreparaciones@gmail.com","sportingartoreparaciones@gmail.com")</f>
        <v>sportingartoreparaciones@gmail.com</v>
      </c>
      <c r="AM16" t="s">
        <v>1251</v>
      </c>
      <c r="AO16" s="16" t="s">
        <v>1165</v>
      </c>
      <c r="AP16" s="22" t="str">
        <f>HYPERLINK("mailto:sportingartoreparaciones@gmail.com","sportingartoreparaciones@gmail.com")</f>
        <v>sportingartoreparaciones@gmail.com</v>
      </c>
      <c r="AQ16" s="18" t="s">
        <v>1249</v>
      </c>
      <c r="AS16" t="s">
        <v>1250</v>
      </c>
      <c r="AT16" s="3">
        <v>43281</v>
      </c>
      <c r="AU16" s="3">
        <v>43281</v>
      </c>
      <c r="AV16" s="2" t="s">
        <v>1272</v>
      </c>
    </row>
    <row r="17" spans="5:48" ht="178.5" x14ac:dyDescent="0.25">
      <c r="E17" s="16"/>
      <c r="F17" s="16"/>
      <c r="G17" s="16"/>
      <c r="H17" s="16"/>
      <c r="I17" s="11" t="s">
        <v>1273</v>
      </c>
      <c r="K17" s="2"/>
      <c r="L17" s="16"/>
      <c r="M17" s="16"/>
      <c r="N17" s="2"/>
      <c r="P17" s="16"/>
      <c r="Q17" s="16"/>
      <c r="R17" s="16"/>
      <c r="S17">
        <v>14901</v>
      </c>
      <c r="T17">
        <v>5</v>
      </c>
      <c r="V17" t="s">
        <v>1036</v>
      </c>
      <c r="X17" s="16"/>
      <c r="Y17" s="16"/>
      <c r="Z17" s="16"/>
      <c r="AA17" s="9">
        <v>2</v>
      </c>
      <c r="AD17" t="s">
        <v>1161</v>
      </c>
      <c r="AE17" t="s">
        <v>1161</v>
      </c>
      <c r="AF17" t="s">
        <v>1161</v>
      </c>
      <c r="AH17" t="s">
        <v>1161</v>
      </c>
      <c r="AI17" t="s">
        <v>1161</v>
      </c>
      <c r="AJ17" t="s">
        <v>1161</v>
      </c>
      <c r="AK17" t="s">
        <v>1166</v>
      </c>
      <c r="AL17" s="22" t="str">
        <f>HYPERLINK("mailto:triplekmexico@hotmail.com","triplekmexico@hotmail.com")</f>
        <v>triplekmexico@hotmail.com</v>
      </c>
      <c r="AM17" t="s">
        <v>1251</v>
      </c>
      <c r="AO17" s="16" t="s">
        <v>1166</v>
      </c>
      <c r="AP17" s="22" t="str">
        <f>HYPERLINK("mailto:triplekmexico@hotmail.com","triplekmexico@hotmail.com")</f>
        <v>triplekmexico@hotmail.com</v>
      </c>
      <c r="AQ17" s="18" t="s">
        <v>1249</v>
      </c>
      <c r="AS17" t="s">
        <v>1250</v>
      </c>
      <c r="AT17" s="3">
        <v>43281</v>
      </c>
      <c r="AU17" s="3">
        <v>43281</v>
      </c>
      <c r="AV17" s="2" t="s">
        <v>1272</v>
      </c>
    </row>
    <row r="18" spans="5:48" ht="178.5" x14ac:dyDescent="0.25">
      <c r="E18" s="16"/>
      <c r="F18" s="16"/>
      <c r="G18" s="16"/>
      <c r="H18" s="16"/>
      <c r="I18" s="11" t="s">
        <v>1273</v>
      </c>
      <c r="K18" s="2"/>
      <c r="L18" s="16"/>
      <c r="M18" s="16"/>
      <c r="N18" s="2"/>
      <c r="P18" s="16"/>
      <c r="Q18" s="16"/>
      <c r="R18" s="16"/>
      <c r="S18">
        <v>135</v>
      </c>
      <c r="T18">
        <v>3</v>
      </c>
      <c r="X18" s="16"/>
      <c r="Y18" s="16"/>
      <c r="Z18" s="16"/>
      <c r="AA18" s="9">
        <v>2</v>
      </c>
      <c r="AD18" t="s">
        <v>1161</v>
      </c>
      <c r="AE18" t="s">
        <v>1161</v>
      </c>
      <c r="AF18" t="s">
        <v>1161</v>
      </c>
      <c r="AH18" t="s">
        <v>1161</v>
      </c>
      <c r="AI18" t="s">
        <v>1161</v>
      </c>
      <c r="AJ18" t="s">
        <v>1161</v>
      </c>
      <c r="AK18" t="s">
        <v>1167</v>
      </c>
      <c r="AL18" s="22" t="str">
        <f>HYPERLINK("mailto:cpy.star@hotmail.com","cpy.star@hotmail.com")</f>
        <v>cpy.star@hotmail.com</v>
      </c>
      <c r="AM18" t="s">
        <v>1251</v>
      </c>
      <c r="AO18" s="16" t="s">
        <v>1167</v>
      </c>
      <c r="AP18" s="22" t="str">
        <f>HYPERLINK("mailto:cpy.star@hotmail.com","cpy.star@hotmail.com")</f>
        <v>cpy.star@hotmail.com</v>
      </c>
      <c r="AQ18" s="18" t="s">
        <v>1249</v>
      </c>
      <c r="AS18" t="s">
        <v>1250</v>
      </c>
      <c r="AT18" s="3">
        <v>43281</v>
      </c>
      <c r="AU18" s="3">
        <v>43281</v>
      </c>
      <c r="AV18" s="2" t="s">
        <v>1272</v>
      </c>
    </row>
    <row r="19" spans="5:48" ht="178.5" x14ac:dyDescent="0.25">
      <c r="E19" s="16"/>
      <c r="F19" s="16"/>
      <c r="G19" s="16"/>
      <c r="H19" s="16"/>
      <c r="I19" s="11" t="s">
        <v>1273</v>
      </c>
      <c r="K19" s="2"/>
      <c r="L19" s="16"/>
      <c r="M19" s="16"/>
      <c r="N19" s="2"/>
      <c r="P19" s="16"/>
      <c r="Q19" s="16"/>
      <c r="R19" s="16"/>
      <c r="S19">
        <v>39</v>
      </c>
      <c r="V19" t="s">
        <v>1037</v>
      </c>
      <c r="X19" s="16"/>
      <c r="Y19" s="16"/>
      <c r="Z19" s="16"/>
      <c r="AA19" s="9">
        <v>2</v>
      </c>
      <c r="AD19" t="s">
        <v>1161</v>
      </c>
      <c r="AE19" t="s">
        <v>1161</v>
      </c>
      <c r="AF19" t="s">
        <v>1161</v>
      </c>
      <c r="AH19" t="s">
        <v>1161</v>
      </c>
      <c r="AI19" t="s">
        <v>1161</v>
      </c>
      <c r="AJ19" t="s">
        <v>1161</v>
      </c>
      <c r="AK19" t="s">
        <v>1168</v>
      </c>
      <c r="AL19" s="22" t="str">
        <f>HYPERLINK("mailto:lito.internacionales@gmail.com","lito.internacionales@gmail.com")</f>
        <v>lito.internacionales@gmail.com</v>
      </c>
      <c r="AM19" t="s">
        <v>1251</v>
      </c>
      <c r="AO19" s="16" t="s">
        <v>1168</v>
      </c>
      <c r="AP19" s="22" t="str">
        <f>HYPERLINK("mailto:lito.internacionales@gmail.com","lito.internacionales@gmail.com")</f>
        <v>lito.internacionales@gmail.com</v>
      </c>
      <c r="AQ19" s="18" t="s">
        <v>1249</v>
      </c>
      <c r="AS19" t="s">
        <v>1250</v>
      </c>
      <c r="AT19" s="3">
        <v>43281</v>
      </c>
      <c r="AU19" s="3">
        <v>43281</v>
      </c>
      <c r="AV19" s="2" t="s">
        <v>1272</v>
      </c>
    </row>
    <row r="20" spans="5:48" ht="178.5" x14ac:dyDescent="0.25">
      <c r="E20" s="16"/>
      <c r="F20" s="16"/>
      <c r="G20" s="16"/>
      <c r="H20" s="16"/>
      <c r="I20" s="11" t="s">
        <v>1273</v>
      </c>
      <c r="K20" s="2"/>
      <c r="L20" s="16"/>
      <c r="M20" s="16"/>
      <c r="N20" s="2"/>
      <c r="P20" s="16"/>
      <c r="Q20" s="16"/>
      <c r="R20" s="16"/>
      <c r="S20">
        <v>9482</v>
      </c>
      <c r="V20" t="s">
        <v>1038</v>
      </c>
      <c r="W20" s="10" t="s">
        <v>1253</v>
      </c>
      <c r="X20" s="16" t="s">
        <v>1252</v>
      </c>
      <c r="Y20" s="17" t="s">
        <v>1268</v>
      </c>
      <c r="Z20" s="16" t="s">
        <v>1252</v>
      </c>
      <c r="AA20" s="9">
        <v>2</v>
      </c>
      <c r="AD20" t="s">
        <v>1161</v>
      </c>
      <c r="AE20" t="s">
        <v>1161</v>
      </c>
      <c r="AF20" t="s">
        <v>1161</v>
      </c>
      <c r="AH20" t="s">
        <v>1161</v>
      </c>
      <c r="AI20" t="s">
        <v>1161</v>
      </c>
      <c r="AJ20" t="s">
        <v>1161</v>
      </c>
      <c r="AK20" t="s">
        <v>1169</v>
      </c>
      <c r="AL20" s="22" t="str">
        <f>HYPERLINK("mailto:j.reyes@refaccionariasdelvalle.com","j.reyes@refaccionariasdelvalle.com")</f>
        <v>j.reyes@refaccionariasdelvalle.com</v>
      </c>
      <c r="AM20" t="s">
        <v>1251</v>
      </c>
      <c r="AO20" s="16" t="s">
        <v>1169</v>
      </c>
      <c r="AP20" s="22" t="str">
        <f>HYPERLINK("mailto:j.reyes@refaccionariasdelvalle.com","j.reyes@refaccionariasdelvalle.com")</f>
        <v>j.reyes@refaccionariasdelvalle.com</v>
      </c>
      <c r="AQ20" s="18" t="s">
        <v>1249</v>
      </c>
      <c r="AS20" t="s">
        <v>1250</v>
      </c>
      <c r="AT20" s="3">
        <v>43281</v>
      </c>
      <c r="AU20" s="3">
        <v>43281</v>
      </c>
      <c r="AV20" s="2" t="s">
        <v>1272</v>
      </c>
    </row>
    <row r="21" spans="5:48" ht="178.5" x14ac:dyDescent="0.25">
      <c r="E21" s="16"/>
      <c r="F21" s="16"/>
      <c r="G21" s="16"/>
      <c r="H21" s="16"/>
      <c r="I21" s="11" t="s">
        <v>1273</v>
      </c>
      <c r="K21" s="2"/>
      <c r="L21" s="16"/>
      <c r="M21" s="16"/>
      <c r="N21" s="2"/>
      <c r="P21" s="16"/>
      <c r="Q21" s="16"/>
      <c r="R21" s="16"/>
      <c r="S21">
        <v>321</v>
      </c>
      <c r="T21">
        <v>3</v>
      </c>
      <c r="V21" t="s">
        <v>1039</v>
      </c>
      <c r="X21" s="16"/>
      <c r="Y21" s="16"/>
      <c r="Z21" s="16"/>
      <c r="AA21" s="9">
        <v>2</v>
      </c>
      <c r="AD21" t="s">
        <v>1161</v>
      </c>
      <c r="AE21" t="s">
        <v>1161</v>
      </c>
      <c r="AF21" t="s">
        <v>1161</v>
      </c>
      <c r="AH21" t="s">
        <v>1161</v>
      </c>
      <c r="AI21" t="s">
        <v>1161</v>
      </c>
      <c r="AJ21" t="s">
        <v>1161</v>
      </c>
      <c r="AK21" t="s">
        <v>1170</v>
      </c>
      <c r="AL21" s="22" t="str">
        <f>HYPERLINK("mailto:dragon20jo51@hotmail.com","dragon20jo51@hotmail.com")</f>
        <v>dragon20jo51@hotmail.com</v>
      </c>
      <c r="AM21" t="s">
        <v>1251</v>
      </c>
      <c r="AO21" s="16" t="s">
        <v>1170</v>
      </c>
      <c r="AP21" s="22" t="str">
        <f>HYPERLINK("mailto:dragon20jo51@hotmail.com","dragon20jo51@hotmail.com")</f>
        <v>dragon20jo51@hotmail.com</v>
      </c>
      <c r="AQ21" s="18" t="s">
        <v>1249</v>
      </c>
      <c r="AS21" t="s">
        <v>1250</v>
      </c>
      <c r="AT21" s="3">
        <v>43281</v>
      </c>
      <c r="AU21" s="3">
        <v>43281</v>
      </c>
      <c r="AV21" s="2" t="s">
        <v>1272</v>
      </c>
    </row>
    <row r="22" spans="5:48" ht="178.5" x14ac:dyDescent="0.25">
      <c r="E22" s="16"/>
      <c r="F22" s="16"/>
      <c r="G22" s="16"/>
      <c r="H22" s="16"/>
      <c r="I22" s="11" t="s">
        <v>1273</v>
      </c>
      <c r="K22" s="2"/>
      <c r="L22" s="16"/>
      <c r="M22" s="16"/>
      <c r="N22" s="2"/>
      <c r="P22" s="16"/>
      <c r="Q22" s="16"/>
      <c r="R22" s="16"/>
      <c r="S22">
        <v>131</v>
      </c>
      <c r="V22" t="s">
        <v>1040</v>
      </c>
      <c r="X22" s="16"/>
      <c r="Y22" s="16"/>
      <c r="Z22" s="16"/>
      <c r="AA22" s="9">
        <v>2</v>
      </c>
      <c r="AD22" t="s">
        <v>1161</v>
      </c>
      <c r="AE22" t="s">
        <v>1161</v>
      </c>
      <c r="AF22" t="s">
        <v>1161</v>
      </c>
      <c r="AH22" t="s">
        <v>1161</v>
      </c>
      <c r="AI22" t="s">
        <v>1161</v>
      </c>
      <c r="AJ22" t="s">
        <v>1161</v>
      </c>
      <c r="AK22" t="s">
        <v>1171</v>
      </c>
      <c r="AL22" s="15"/>
      <c r="AM22" t="s">
        <v>1251</v>
      </c>
      <c r="AO22" s="16" t="s">
        <v>1171</v>
      </c>
      <c r="AP22" s="15"/>
      <c r="AQ22" s="18" t="s">
        <v>1249</v>
      </c>
      <c r="AS22" t="s">
        <v>1250</v>
      </c>
      <c r="AT22" s="3">
        <v>43281</v>
      </c>
      <c r="AU22" s="3">
        <v>43281</v>
      </c>
      <c r="AV22" s="2" t="s">
        <v>1272</v>
      </c>
    </row>
    <row r="23" spans="5:48" ht="178.5" x14ac:dyDescent="0.25">
      <c r="E23" s="16"/>
      <c r="F23" s="16"/>
      <c r="G23" s="16"/>
      <c r="H23" s="16"/>
      <c r="I23" s="11" t="s">
        <v>1273</v>
      </c>
      <c r="K23" s="2"/>
      <c r="L23" s="16"/>
      <c r="M23" s="16"/>
      <c r="N23" s="2"/>
      <c r="P23" s="16"/>
      <c r="Q23" s="16"/>
      <c r="R23" s="16"/>
      <c r="S23">
        <v>1443</v>
      </c>
      <c r="V23" t="s">
        <v>1041</v>
      </c>
      <c r="X23" s="16"/>
      <c r="Y23" s="16"/>
      <c r="Z23" s="16"/>
      <c r="AA23" s="9">
        <v>2</v>
      </c>
      <c r="AD23" t="s">
        <v>1161</v>
      </c>
      <c r="AE23" t="s">
        <v>1161</v>
      </c>
      <c r="AF23" t="s">
        <v>1161</v>
      </c>
      <c r="AH23" t="s">
        <v>1161</v>
      </c>
      <c r="AI23" t="s">
        <v>1161</v>
      </c>
      <c r="AJ23" t="s">
        <v>1161</v>
      </c>
      <c r="AK23" t="s">
        <v>1172</v>
      </c>
      <c r="AL23" s="22" t="str">
        <f>HYPERLINK("mailto:aurelexrto@yahoo.com.mx","aurelexrto@yahoo.com.mx")</f>
        <v>aurelexrto@yahoo.com.mx</v>
      </c>
      <c r="AM23" t="s">
        <v>1251</v>
      </c>
      <c r="AO23" s="16" t="s">
        <v>1172</v>
      </c>
      <c r="AP23" s="22" t="str">
        <f>HYPERLINK("mailto:aurelexrto@yahoo.com.mx","aurelexrto@yahoo.com.mx")</f>
        <v>aurelexrto@yahoo.com.mx</v>
      </c>
      <c r="AQ23" s="18" t="s">
        <v>1249</v>
      </c>
      <c r="AS23" t="s">
        <v>1250</v>
      </c>
      <c r="AT23" s="3">
        <v>43281</v>
      </c>
      <c r="AU23" s="3">
        <v>43281</v>
      </c>
      <c r="AV23" s="2" t="s">
        <v>1272</v>
      </c>
    </row>
    <row r="24" spans="5:48" ht="178.5" x14ac:dyDescent="0.25">
      <c r="E24" s="16"/>
      <c r="F24" s="16"/>
      <c r="G24" s="16"/>
      <c r="H24" s="16"/>
      <c r="I24" s="11" t="s">
        <v>1273</v>
      </c>
      <c r="K24" s="2"/>
      <c r="L24" s="16"/>
      <c r="M24" s="16"/>
      <c r="N24" s="2"/>
      <c r="P24" s="16"/>
      <c r="Q24" s="16"/>
      <c r="R24" s="16"/>
      <c r="S24">
        <v>211</v>
      </c>
      <c r="V24" t="s">
        <v>1042</v>
      </c>
      <c r="X24" s="16"/>
      <c r="Y24" s="16"/>
      <c r="Z24" s="16"/>
      <c r="AA24" s="9">
        <v>2</v>
      </c>
      <c r="AD24" t="s">
        <v>1161</v>
      </c>
      <c r="AE24" t="s">
        <v>1161</v>
      </c>
      <c r="AF24" t="s">
        <v>1161</v>
      </c>
      <c r="AH24" t="s">
        <v>1161</v>
      </c>
      <c r="AI24" t="s">
        <v>1161</v>
      </c>
      <c r="AJ24" t="s">
        <v>1161</v>
      </c>
      <c r="AK24" t="s">
        <v>1173</v>
      </c>
      <c r="AL24" s="22" t="str">
        <f>HYPERLINK("mailto:javi710819@hotmail.com","javi710819@hotmail.com")</f>
        <v>javi710819@hotmail.com</v>
      </c>
      <c r="AM24" t="s">
        <v>1251</v>
      </c>
      <c r="AO24" s="16" t="s">
        <v>1173</v>
      </c>
      <c r="AP24" s="22" t="str">
        <f>HYPERLINK("mailto:javi710819@hotmail.com","javi710819@hotmail.com")</f>
        <v>javi710819@hotmail.com</v>
      </c>
      <c r="AQ24" s="18" t="s">
        <v>1249</v>
      </c>
      <c r="AS24" t="s">
        <v>1250</v>
      </c>
      <c r="AT24" s="3">
        <v>43281</v>
      </c>
      <c r="AU24" s="3">
        <v>43281</v>
      </c>
      <c r="AV24" s="2" t="s">
        <v>1272</v>
      </c>
    </row>
    <row r="25" spans="5:48" ht="178.5" x14ac:dyDescent="0.25">
      <c r="E25" s="16"/>
      <c r="F25" s="16"/>
      <c r="G25" s="16"/>
      <c r="H25" s="16"/>
      <c r="I25" s="11" t="s">
        <v>1273</v>
      </c>
      <c r="K25" s="2"/>
      <c r="L25" s="16"/>
      <c r="M25" s="16"/>
      <c r="N25" s="2"/>
      <c r="P25" s="16"/>
      <c r="Q25" s="16"/>
      <c r="R25" s="16"/>
      <c r="S25">
        <v>2220</v>
      </c>
      <c r="V25" t="s">
        <v>1043</v>
      </c>
      <c r="X25" s="16"/>
      <c r="Y25" s="16"/>
      <c r="Z25" s="16"/>
      <c r="AA25" s="9">
        <v>2</v>
      </c>
      <c r="AD25" t="s">
        <v>1161</v>
      </c>
      <c r="AE25" t="s">
        <v>1161</v>
      </c>
      <c r="AF25" t="s">
        <v>1161</v>
      </c>
      <c r="AH25" t="s">
        <v>1161</v>
      </c>
      <c r="AI25" t="s">
        <v>1161</v>
      </c>
      <c r="AJ25" t="s">
        <v>1161</v>
      </c>
      <c r="AK25" t="s">
        <v>1174</v>
      </c>
      <c r="AL25" s="22" t="str">
        <f>HYPERLINK("mailto:luis.alvarez@grupotersa.com.mx","luis.alvarez@grupotersa.com.mx")</f>
        <v>luis.alvarez@grupotersa.com.mx</v>
      </c>
      <c r="AM25" t="s">
        <v>1251</v>
      </c>
      <c r="AO25" s="16" t="s">
        <v>1174</v>
      </c>
      <c r="AP25" s="22" t="str">
        <f>HYPERLINK("mailto:luis.alvarez@grupotersa.com.mx","luis.alvarez@grupotersa.com.mx")</f>
        <v>luis.alvarez@grupotersa.com.mx</v>
      </c>
      <c r="AQ25" s="18" t="s">
        <v>1249</v>
      </c>
      <c r="AS25" t="s">
        <v>1250</v>
      </c>
      <c r="AT25" s="3">
        <v>43281</v>
      </c>
      <c r="AU25" s="3">
        <v>43281</v>
      </c>
      <c r="AV25" s="2" t="s">
        <v>1272</v>
      </c>
    </row>
    <row r="26" spans="5:48" ht="178.5" x14ac:dyDescent="0.25">
      <c r="E26" s="16"/>
      <c r="F26" s="16"/>
      <c r="G26" s="16"/>
      <c r="H26" s="16"/>
      <c r="I26" s="11" t="s">
        <v>1273</v>
      </c>
      <c r="K26" s="2"/>
      <c r="L26" s="16"/>
      <c r="M26" s="16"/>
      <c r="N26" s="2"/>
      <c r="P26" s="16"/>
      <c r="Q26" s="16"/>
      <c r="R26" s="16"/>
      <c r="V26" t="s">
        <v>1044</v>
      </c>
      <c r="X26" s="16"/>
      <c r="Y26" s="16"/>
      <c r="Z26" s="16"/>
      <c r="AA26" s="9">
        <v>2</v>
      </c>
      <c r="AD26" t="s">
        <v>1161</v>
      </c>
      <c r="AE26" t="s">
        <v>1161</v>
      </c>
      <c r="AF26" t="s">
        <v>1161</v>
      </c>
      <c r="AH26" t="s">
        <v>1161</v>
      </c>
      <c r="AI26" t="s">
        <v>1161</v>
      </c>
      <c r="AJ26" t="s">
        <v>1161</v>
      </c>
      <c r="AK26" t="s">
        <v>1175</v>
      </c>
      <c r="AL26" s="22" t="str">
        <f>HYPERLINK("mailto:sergiomayoral1962@gmail.com","sergiomayoral1962@gmail.com")</f>
        <v>sergiomayoral1962@gmail.com</v>
      </c>
      <c r="AM26" t="s">
        <v>1251</v>
      </c>
      <c r="AO26" s="16" t="s">
        <v>1175</v>
      </c>
      <c r="AP26" s="22" t="str">
        <f>HYPERLINK("mailto:sergiomayoral1962@gmail.com","sergiomayoral1962@gmail.com")</f>
        <v>sergiomayoral1962@gmail.com</v>
      </c>
      <c r="AQ26" s="18" t="s">
        <v>1249</v>
      </c>
      <c r="AS26" t="s">
        <v>1250</v>
      </c>
      <c r="AT26" s="3">
        <v>43281</v>
      </c>
      <c r="AU26" s="3">
        <v>43281</v>
      </c>
      <c r="AV26" s="2" t="s">
        <v>1272</v>
      </c>
    </row>
    <row r="27" spans="5:48" ht="178.5" x14ac:dyDescent="0.25">
      <c r="E27" s="16"/>
      <c r="F27" s="16"/>
      <c r="G27" s="16"/>
      <c r="H27" s="16"/>
      <c r="I27" s="11" t="s">
        <v>1273</v>
      </c>
      <c r="K27" s="2"/>
      <c r="L27" s="16"/>
      <c r="M27" s="16"/>
      <c r="N27" s="2"/>
      <c r="P27" s="16"/>
      <c r="Q27" s="16"/>
      <c r="R27" s="16"/>
      <c r="S27">
        <v>2088</v>
      </c>
      <c r="T27">
        <v>3</v>
      </c>
      <c r="V27" t="s">
        <v>1041</v>
      </c>
      <c r="X27" s="16"/>
      <c r="Y27" s="16"/>
      <c r="Z27" s="16"/>
      <c r="AA27" s="9">
        <v>2</v>
      </c>
      <c r="AD27" t="s">
        <v>1161</v>
      </c>
      <c r="AE27" t="s">
        <v>1161</v>
      </c>
      <c r="AF27" t="s">
        <v>1161</v>
      </c>
      <c r="AH27" t="s">
        <v>1161</v>
      </c>
      <c r="AI27" t="s">
        <v>1161</v>
      </c>
      <c r="AJ27" t="s">
        <v>1161</v>
      </c>
      <c r="AK27" t="s">
        <v>1176</v>
      </c>
      <c r="AL27" s="22" t="str">
        <f>HYPERLINK("mailto:gonsondos@hotmail.com","gonsondos@hotmail.com")</f>
        <v>gonsondos@hotmail.com</v>
      </c>
      <c r="AM27" t="s">
        <v>1251</v>
      </c>
      <c r="AO27" s="16" t="s">
        <v>1176</v>
      </c>
      <c r="AP27" s="22" t="str">
        <f>HYPERLINK("mailto:gonsondos@hotmail.com","gonsondos@hotmail.com")</f>
        <v>gonsondos@hotmail.com</v>
      </c>
      <c r="AQ27" s="18" t="s">
        <v>1249</v>
      </c>
      <c r="AS27" t="s">
        <v>1250</v>
      </c>
      <c r="AT27" s="3">
        <v>43281</v>
      </c>
      <c r="AU27" s="3">
        <v>43281</v>
      </c>
      <c r="AV27" s="2" t="s">
        <v>1272</v>
      </c>
    </row>
    <row r="28" spans="5:48" ht="178.5" x14ac:dyDescent="0.25">
      <c r="E28" s="16"/>
      <c r="F28" s="16"/>
      <c r="G28" s="16"/>
      <c r="H28" s="16"/>
      <c r="I28" s="11" t="s">
        <v>1273</v>
      </c>
      <c r="K28" s="2"/>
      <c r="L28" s="16"/>
      <c r="M28" s="16"/>
      <c r="N28" s="2"/>
      <c r="P28" s="16"/>
      <c r="Q28" s="16"/>
      <c r="R28" s="16"/>
      <c r="S28">
        <v>309</v>
      </c>
      <c r="V28" t="s">
        <v>1045</v>
      </c>
      <c r="X28" s="16"/>
      <c r="Y28" s="16"/>
      <c r="Z28" s="16"/>
      <c r="AA28" s="9">
        <v>2</v>
      </c>
      <c r="AD28" t="s">
        <v>1161</v>
      </c>
      <c r="AE28" t="s">
        <v>1161</v>
      </c>
      <c r="AF28" t="s">
        <v>1161</v>
      </c>
      <c r="AH28" t="s">
        <v>1161</v>
      </c>
      <c r="AI28" t="s">
        <v>1161</v>
      </c>
      <c r="AJ28" t="s">
        <v>1161</v>
      </c>
      <c r="AK28" t="s">
        <v>1177</v>
      </c>
      <c r="AL28" s="22" t="str">
        <f>HYPERLINK("mailto:capijosdan@hotmail.com","capijosdan@hotmail.com")</f>
        <v>capijosdan@hotmail.com</v>
      </c>
      <c r="AM28" t="s">
        <v>1251</v>
      </c>
      <c r="AO28" s="16" t="s">
        <v>1177</v>
      </c>
      <c r="AP28" s="22" t="str">
        <f>HYPERLINK("mailto:capijosdan@hotmail.com","capijosdan@hotmail.com")</f>
        <v>capijosdan@hotmail.com</v>
      </c>
      <c r="AQ28" s="18" t="s">
        <v>1249</v>
      </c>
      <c r="AS28" t="s">
        <v>1250</v>
      </c>
      <c r="AT28" s="3">
        <v>43281</v>
      </c>
      <c r="AU28" s="3">
        <v>43281</v>
      </c>
      <c r="AV28" s="2" t="s">
        <v>1272</v>
      </c>
    </row>
    <row r="29" spans="5:48" ht="178.5" x14ac:dyDescent="0.25">
      <c r="E29" s="16"/>
      <c r="F29" s="16"/>
      <c r="G29" s="16"/>
      <c r="H29" s="16"/>
      <c r="I29" s="11" t="s">
        <v>1273</v>
      </c>
      <c r="K29" s="2"/>
      <c r="L29" s="16"/>
      <c r="M29" s="16"/>
      <c r="N29" s="2"/>
      <c r="P29" s="16"/>
      <c r="Q29" s="16"/>
      <c r="R29" s="16"/>
      <c r="S29">
        <v>71</v>
      </c>
      <c r="V29" t="s">
        <v>1046</v>
      </c>
      <c r="X29" s="16"/>
      <c r="Y29" s="16"/>
      <c r="Z29" s="16"/>
      <c r="AA29" s="9">
        <v>2</v>
      </c>
      <c r="AD29" t="s">
        <v>1161</v>
      </c>
      <c r="AE29" t="s">
        <v>1161</v>
      </c>
      <c r="AF29" t="s">
        <v>1161</v>
      </c>
      <c r="AH29" t="s">
        <v>1161</v>
      </c>
      <c r="AI29" t="s">
        <v>1161</v>
      </c>
      <c r="AJ29" t="s">
        <v>1161</v>
      </c>
      <c r="AK29" t="s">
        <v>1178</v>
      </c>
      <c r="AL29" s="22" t="str">
        <f>HYPERLINK("mailto:fquinones@frontera.info","fquinones@frontera.info")</f>
        <v>fquinones@frontera.info</v>
      </c>
      <c r="AM29" t="s">
        <v>1251</v>
      </c>
      <c r="AO29" s="16" t="s">
        <v>1178</v>
      </c>
      <c r="AP29" s="22" t="str">
        <f>HYPERLINK("mailto:fquinones@frontera.info","fquinones@frontera.info")</f>
        <v>fquinones@frontera.info</v>
      </c>
      <c r="AQ29" s="18" t="s">
        <v>1249</v>
      </c>
      <c r="AS29" t="s">
        <v>1250</v>
      </c>
      <c r="AT29" s="3">
        <v>43281</v>
      </c>
      <c r="AU29" s="3">
        <v>43281</v>
      </c>
      <c r="AV29" s="2" t="s">
        <v>1272</v>
      </c>
    </row>
    <row r="30" spans="5:48" ht="178.5" x14ac:dyDescent="0.25">
      <c r="E30" s="16"/>
      <c r="F30" s="16"/>
      <c r="G30" s="16"/>
      <c r="H30" s="16"/>
      <c r="I30" s="11" t="s">
        <v>1273</v>
      </c>
      <c r="K30" s="2"/>
      <c r="L30" s="16"/>
      <c r="M30" s="16"/>
      <c r="N30" s="2"/>
      <c r="P30" s="16"/>
      <c r="Q30" s="16"/>
      <c r="R30" s="16"/>
      <c r="S30">
        <v>103</v>
      </c>
      <c r="V30" t="s">
        <v>1045</v>
      </c>
      <c r="X30" s="16"/>
      <c r="Y30" s="16"/>
      <c r="Z30" s="16"/>
      <c r="AA30" s="9">
        <v>2</v>
      </c>
      <c r="AD30" t="s">
        <v>1161</v>
      </c>
      <c r="AE30" t="s">
        <v>1161</v>
      </c>
      <c r="AF30" t="s">
        <v>1161</v>
      </c>
      <c r="AH30" t="s">
        <v>1161</v>
      </c>
      <c r="AI30" t="s">
        <v>1161</v>
      </c>
      <c r="AJ30" t="s">
        <v>1161</v>
      </c>
      <c r="AK30" t="s">
        <v>1179</v>
      </c>
      <c r="AL30" s="22" t="str">
        <f>HYPERLINK("mailto:losremosconstructora@gmail.com","losremosconstructora@gmail.com")</f>
        <v>losremosconstructora@gmail.com</v>
      </c>
      <c r="AM30" t="s">
        <v>1251</v>
      </c>
      <c r="AO30" s="16" t="s">
        <v>1179</v>
      </c>
      <c r="AP30" s="22" t="str">
        <f>HYPERLINK("mailto:losremosconstructora@gmail.com","losremosconstructora@gmail.com")</f>
        <v>losremosconstructora@gmail.com</v>
      </c>
      <c r="AQ30" s="18" t="s">
        <v>1249</v>
      </c>
      <c r="AS30" t="s">
        <v>1250</v>
      </c>
      <c r="AT30" s="3">
        <v>43281</v>
      </c>
      <c r="AU30" s="3">
        <v>43281</v>
      </c>
      <c r="AV30" s="2" t="s">
        <v>1272</v>
      </c>
    </row>
    <row r="31" spans="5:48" ht="178.5" x14ac:dyDescent="0.25">
      <c r="E31" s="16"/>
      <c r="F31" s="16"/>
      <c r="G31" s="16"/>
      <c r="H31" s="16"/>
      <c r="I31" s="11" t="s">
        <v>1273</v>
      </c>
      <c r="K31" s="2"/>
      <c r="L31" s="16"/>
      <c r="M31" s="16"/>
      <c r="N31" s="2"/>
      <c r="P31" s="16"/>
      <c r="Q31" s="16"/>
      <c r="R31" s="16"/>
      <c r="S31">
        <v>9</v>
      </c>
      <c r="V31" t="s">
        <v>1047</v>
      </c>
      <c r="W31" s="10" t="s">
        <v>1253</v>
      </c>
      <c r="X31" s="16" t="s">
        <v>1252</v>
      </c>
      <c r="Y31" s="17" t="s">
        <v>1268</v>
      </c>
      <c r="Z31" s="16" t="s">
        <v>1252</v>
      </c>
      <c r="AA31" s="9">
        <v>2</v>
      </c>
      <c r="AD31" t="s">
        <v>1161</v>
      </c>
      <c r="AE31" t="s">
        <v>1161</v>
      </c>
      <c r="AF31" t="s">
        <v>1161</v>
      </c>
      <c r="AH31" t="s">
        <v>1161</v>
      </c>
      <c r="AI31" t="s">
        <v>1161</v>
      </c>
      <c r="AJ31" t="s">
        <v>1161</v>
      </c>
      <c r="AK31" t="s">
        <v>1180</v>
      </c>
      <c r="AL31" s="22" t="str">
        <f>HYPERLINK("mailto:rrojas@esitsa.com","rrojas@esitsa.com")</f>
        <v>rrojas@esitsa.com</v>
      </c>
      <c r="AM31" t="s">
        <v>1251</v>
      </c>
      <c r="AO31" s="16" t="s">
        <v>1180</v>
      </c>
      <c r="AP31" s="22" t="str">
        <f>HYPERLINK("mailto:rrojas@esitsa.com","rrojas@esitsa.com")</f>
        <v>rrojas@esitsa.com</v>
      </c>
      <c r="AQ31" s="18" t="s">
        <v>1249</v>
      </c>
      <c r="AS31" t="s">
        <v>1250</v>
      </c>
      <c r="AT31" s="3">
        <v>43281</v>
      </c>
      <c r="AU31" s="3">
        <v>43281</v>
      </c>
      <c r="AV31" s="2" t="s">
        <v>1272</v>
      </c>
    </row>
    <row r="32" spans="5:48" ht="178.5" x14ac:dyDescent="0.25">
      <c r="E32" s="16"/>
      <c r="F32" s="16"/>
      <c r="G32" s="16"/>
      <c r="H32" s="16"/>
      <c r="I32" s="11" t="s">
        <v>1273</v>
      </c>
      <c r="K32" s="2"/>
      <c r="L32" s="16"/>
      <c r="M32" s="16"/>
      <c r="N32" s="2"/>
      <c r="P32" s="16"/>
      <c r="Q32" s="16"/>
      <c r="R32" s="16"/>
      <c r="S32">
        <v>2033</v>
      </c>
      <c r="V32" t="s">
        <v>1048</v>
      </c>
      <c r="X32" s="16"/>
      <c r="Y32" s="16"/>
      <c r="Z32" s="16"/>
      <c r="AA32" s="9">
        <v>2</v>
      </c>
      <c r="AD32" t="s">
        <v>1161</v>
      </c>
      <c r="AE32" t="s">
        <v>1161</v>
      </c>
      <c r="AF32" t="s">
        <v>1161</v>
      </c>
      <c r="AH32" t="s">
        <v>1161</v>
      </c>
      <c r="AI32" t="s">
        <v>1161</v>
      </c>
      <c r="AJ32" t="s">
        <v>1161</v>
      </c>
      <c r="AK32" t="s">
        <v>1181</v>
      </c>
      <c r="AL32" s="15"/>
      <c r="AM32" t="s">
        <v>1251</v>
      </c>
      <c r="AO32" s="16" t="s">
        <v>1181</v>
      </c>
      <c r="AP32" s="15"/>
      <c r="AQ32" s="18" t="s">
        <v>1249</v>
      </c>
      <c r="AS32" t="s">
        <v>1250</v>
      </c>
      <c r="AT32" s="3">
        <v>43281</v>
      </c>
      <c r="AU32" s="3">
        <v>43281</v>
      </c>
      <c r="AV32" s="2" t="s">
        <v>1272</v>
      </c>
    </row>
    <row r="33" spans="5:48" ht="178.5" x14ac:dyDescent="0.25">
      <c r="E33" s="16"/>
      <c r="F33" s="16"/>
      <c r="G33" s="16"/>
      <c r="H33" s="16"/>
      <c r="I33" s="11" t="s">
        <v>1273</v>
      </c>
      <c r="K33" s="2"/>
      <c r="L33" s="16"/>
      <c r="M33" s="16"/>
      <c r="N33" s="2"/>
      <c r="P33" s="16"/>
      <c r="Q33" s="16"/>
      <c r="R33" s="16"/>
      <c r="S33">
        <v>524</v>
      </c>
      <c r="V33" t="s">
        <v>1049</v>
      </c>
      <c r="W33" s="10" t="s">
        <v>1253</v>
      </c>
      <c r="X33" s="16" t="s">
        <v>1252</v>
      </c>
      <c r="Y33" s="17" t="s">
        <v>1268</v>
      </c>
      <c r="Z33" s="16" t="s">
        <v>1252</v>
      </c>
      <c r="AA33" s="9">
        <v>2</v>
      </c>
      <c r="AD33" t="s">
        <v>1161</v>
      </c>
      <c r="AE33" t="s">
        <v>1161</v>
      </c>
      <c r="AF33" t="s">
        <v>1161</v>
      </c>
      <c r="AH33" t="s">
        <v>1161</v>
      </c>
      <c r="AI33" t="s">
        <v>1161</v>
      </c>
      <c r="AJ33" t="s">
        <v>1161</v>
      </c>
      <c r="AK33" t="s">
        <v>1182</v>
      </c>
      <c r="AL33" s="22" t="str">
        <f>HYPERLINK("mailto:lilafloresmx@gmail.com","lilafloresmx@gmail.com")</f>
        <v>lilafloresmx@gmail.com</v>
      </c>
      <c r="AM33" t="s">
        <v>1251</v>
      </c>
      <c r="AO33" s="16" t="s">
        <v>1182</v>
      </c>
      <c r="AP33" s="22" t="str">
        <f>HYPERLINK("mailto:lilafloresmx@gmail.com","lilafloresmx@gmail.com")</f>
        <v>lilafloresmx@gmail.com</v>
      </c>
      <c r="AQ33" s="18" t="s">
        <v>1249</v>
      </c>
      <c r="AS33" t="s">
        <v>1250</v>
      </c>
      <c r="AT33" s="3">
        <v>43281</v>
      </c>
      <c r="AU33" s="3">
        <v>43281</v>
      </c>
      <c r="AV33" s="2" t="s">
        <v>1272</v>
      </c>
    </row>
    <row r="34" spans="5:48" ht="178.5" x14ac:dyDescent="0.25">
      <c r="E34" s="16"/>
      <c r="F34" s="16"/>
      <c r="G34" s="16"/>
      <c r="H34" s="16"/>
      <c r="I34" s="11" t="s">
        <v>1273</v>
      </c>
      <c r="K34" s="2"/>
      <c r="L34" s="16"/>
      <c r="M34" s="16"/>
      <c r="N34" s="2"/>
      <c r="P34" s="16"/>
      <c r="Q34" s="16"/>
      <c r="R34" s="16"/>
      <c r="S34">
        <v>1206</v>
      </c>
      <c r="V34" t="s">
        <v>1037</v>
      </c>
      <c r="W34" s="10" t="s">
        <v>1253</v>
      </c>
      <c r="X34" s="16" t="s">
        <v>1252</v>
      </c>
      <c r="Y34" s="17" t="s">
        <v>1268</v>
      </c>
      <c r="Z34" s="16" t="s">
        <v>1252</v>
      </c>
      <c r="AA34" s="9">
        <v>2</v>
      </c>
      <c r="AD34" t="s">
        <v>1161</v>
      </c>
      <c r="AE34" t="s">
        <v>1161</v>
      </c>
      <c r="AF34" t="s">
        <v>1161</v>
      </c>
      <c r="AH34" t="s">
        <v>1161</v>
      </c>
      <c r="AI34" t="s">
        <v>1161</v>
      </c>
      <c r="AJ34" t="s">
        <v>1161</v>
      </c>
      <c r="AK34" t="s">
        <v>1183</v>
      </c>
      <c r="AL34" s="22" t="str">
        <f>HYPERLINK("mailto:millito5@hotmail.com","millito5@hotmail.com")</f>
        <v>millito5@hotmail.com</v>
      </c>
      <c r="AM34" t="s">
        <v>1251</v>
      </c>
      <c r="AO34" s="16" t="s">
        <v>1183</v>
      </c>
      <c r="AP34" s="22" t="str">
        <f>HYPERLINK("mailto:millito5@hotmail.com","millito5@hotmail.com")</f>
        <v>millito5@hotmail.com</v>
      </c>
      <c r="AQ34" s="18" t="s">
        <v>1249</v>
      </c>
      <c r="AS34" t="s">
        <v>1250</v>
      </c>
      <c r="AT34" s="3">
        <v>43281</v>
      </c>
      <c r="AU34" s="3">
        <v>43281</v>
      </c>
      <c r="AV34" s="2" t="s">
        <v>1272</v>
      </c>
    </row>
    <row r="35" spans="5:48" ht="178.5" x14ac:dyDescent="0.25">
      <c r="E35" s="16"/>
      <c r="F35" s="16"/>
      <c r="G35" s="16"/>
      <c r="H35" s="16"/>
      <c r="I35" s="11" t="s">
        <v>1273</v>
      </c>
      <c r="K35" s="2"/>
      <c r="L35" s="16"/>
      <c r="M35" s="16"/>
      <c r="N35" s="2"/>
      <c r="P35" s="16"/>
      <c r="Q35" s="16"/>
      <c r="R35" s="16"/>
      <c r="S35">
        <v>10070</v>
      </c>
      <c r="V35" t="s">
        <v>1050</v>
      </c>
      <c r="X35" s="16"/>
      <c r="Y35" s="16"/>
      <c r="Z35" s="16"/>
      <c r="AA35" s="9">
        <v>2</v>
      </c>
      <c r="AD35" t="s">
        <v>1161</v>
      </c>
      <c r="AE35" t="s">
        <v>1161</v>
      </c>
      <c r="AF35" t="s">
        <v>1161</v>
      </c>
      <c r="AH35" t="s">
        <v>1161</v>
      </c>
      <c r="AI35" t="s">
        <v>1161</v>
      </c>
      <c r="AJ35" t="s">
        <v>1161</v>
      </c>
      <c r="AK35" t="s">
        <v>1184</v>
      </c>
      <c r="AL35" s="22" t="str">
        <f>HYPERLINK("mailto:vizlo2000@yahoo.com.mx","vizlo2000@yahoo.com.mx")</f>
        <v>vizlo2000@yahoo.com.mx</v>
      </c>
      <c r="AM35" t="s">
        <v>1251</v>
      </c>
      <c r="AO35" s="16" t="s">
        <v>1184</v>
      </c>
      <c r="AP35" s="22" t="str">
        <f>HYPERLINK("mailto:vizlo2000@yahoo.com.mx","vizlo2000@yahoo.com.mx")</f>
        <v>vizlo2000@yahoo.com.mx</v>
      </c>
      <c r="AQ35" s="18" t="s">
        <v>1249</v>
      </c>
      <c r="AS35" t="s">
        <v>1250</v>
      </c>
      <c r="AT35" s="3">
        <v>43281</v>
      </c>
      <c r="AU35" s="3">
        <v>43281</v>
      </c>
      <c r="AV35" s="2" t="s">
        <v>1272</v>
      </c>
    </row>
    <row r="36" spans="5:48" ht="178.5" x14ac:dyDescent="0.25">
      <c r="E36" s="16"/>
      <c r="F36" s="16"/>
      <c r="G36" s="16"/>
      <c r="H36" s="16"/>
      <c r="I36" s="11" t="s">
        <v>1273</v>
      </c>
      <c r="K36" s="2"/>
      <c r="L36" s="16"/>
      <c r="M36" s="16"/>
      <c r="N36" s="2"/>
      <c r="P36" s="16"/>
      <c r="Q36" s="16"/>
      <c r="R36" s="16"/>
      <c r="S36">
        <v>12649</v>
      </c>
      <c r="V36" t="s">
        <v>875</v>
      </c>
      <c r="W36" s="10" t="s">
        <v>1253</v>
      </c>
      <c r="X36" s="16" t="s">
        <v>1252</v>
      </c>
      <c r="Y36" s="17" t="s">
        <v>1268</v>
      </c>
      <c r="Z36" s="16" t="s">
        <v>1252</v>
      </c>
      <c r="AA36" s="9">
        <v>2</v>
      </c>
      <c r="AD36" t="s">
        <v>1161</v>
      </c>
      <c r="AE36" t="s">
        <v>1161</v>
      </c>
      <c r="AF36" t="s">
        <v>1161</v>
      </c>
      <c r="AH36" t="s">
        <v>1161</v>
      </c>
      <c r="AI36" t="s">
        <v>1161</v>
      </c>
      <c r="AJ36" t="s">
        <v>1161</v>
      </c>
      <c r="AK36" t="s">
        <v>1185</v>
      </c>
      <c r="AL36" s="22" t="str">
        <f>HYPERLINK("mailto:homarycia@hotmail.com","homarycia@hotmail.com")</f>
        <v>homarycia@hotmail.com</v>
      </c>
      <c r="AM36" t="s">
        <v>1251</v>
      </c>
      <c r="AO36" s="16" t="s">
        <v>1185</v>
      </c>
      <c r="AP36" s="22" t="str">
        <f>HYPERLINK("mailto:homarycia@hotmail.com","homarycia@hotmail.com")</f>
        <v>homarycia@hotmail.com</v>
      </c>
      <c r="AQ36" s="18" t="s">
        <v>1249</v>
      </c>
      <c r="AS36" t="s">
        <v>1250</v>
      </c>
      <c r="AT36" s="3">
        <v>43281</v>
      </c>
      <c r="AU36" s="3">
        <v>43281</v>
      </c>
      <c r="AV36" s="2" t="s">
        <v>1272</v>
      </c>
    </row>
    <row r="37" spans="5:48" ht="178.5" x14ac:dyDescent="0.25">
      <c r="E37" s="16"/>
      <c r="F37" s="16"/>
      <c r="G37" s="16"/>
      <c r="H37" s="16"/>
      <c r="I37" s="11" t="s">
        <v>1273</v>
      </c>
      <c r="K37" s="2"/>
      <c r="L37" s="16"/>
      <c r="M37" s="16"/>
      <c r="N37" s="2"/>
      <c r="P37" s="16"/>
      <c r="Q37" s="16"/>
      <c r="R37" s="16"/>
      <c r="S37">
        <v>23702</v>
      </c>
      <c r="V37" t="s">
        <v>1051</v>
      </c>
      <c r="X37" s="16"/>
      <c r="Y37" s="16"/>
      <c r="Z37" s="16"/>
      <c r="AA37" s="9">
        <v>2</v>
      </c>
      <c r="AD37" t="s">
        <v>1161</v>
      </c>
      <c r="AE37" t="s">
        <v>1161</v>
      </c>
      <c r="AF37" t="s">
        <v>1161</v>
      </c>
      <c r="AH37" t="s">
        <v>1161</v>
      </c>
      <c r="AI37" t="s">
        <v>1161</v>
      </c>
      <c r="AJ37" t="s">
        <v>1161</v>
      </c>
      <c r="AK37" t="s">
        <v>1186</v>
      </c>
      <c r="AL37" s="22" t="str">
        <f>HYPERLINK("mailto:idelreal@eebc.com.mx","idelreal@eebc.com.mx")</f>
        <v>idelreal@eebc.com.mx</v>
      </c>
      <c r="AM37" t="s">
        <v>1251</v>
      </c>
      <c r="AO37" s="16" t="s">
        <v>1186</v>
      </c>
      <c r="AP37" s="22" t="str">
        <f>HYPERLINK("mailto:idelreal@eebc.com.mx","idelreal@eebc.com.mx")</f>
        <v>idelreal@eebc.com.mx</v>
      </c>
      <c r="AQ37" s="18" t="s">
        <v>1249</v>
      </c>
      <c r="AS37" t="s">
        <v>1250</v>
      </c>
      <c r="AT37" s="3">
        <v>43281</v>
      </c>
      <c r="AU37" s="3">
        <v>43281</v>
      </c>
      <c r="AV37" s="2" t="s">
        <v>1272</v>
      </c>
    </row>
    <row r="38" spans="5:48" ht="178.5" x14ac:dyDescent="0.25">
      <c r="E38" s="16"/>
      <c r="F38" s="16"/>
      <c r="G38" s="16"/>
      <c r="H38" s="16"/>
      <c r="I38" s="11" t="s">
        <v>1273</v>
      </c>
      <c r="K38" s="2"/>
      <c r="L38" s="16"/>
      <c r="M38" s="16"/>
      <c r="N38" s="2"/>
      <c r="P38" s="16"/>
      <c r="Q38" s="16"/>
      <c r="R38" s="16"/>
      <c r="S38">
        <v>34</v>
      </c>
      <c r="V38" t="s">
        <v>1052</v>
      </c>
      <c r="X38" s="16"/>
      <c r="Y38" s="16"/>
      <c r="Z38" s="16"/>
      <c r="AA38" s="9">
        <v>2</v>
      </c>
      <c r="AD38" t="s">
        <v>1161</v>
      </c>
      <c r="AE38" t="s">
        <v>1161</v>
      </c>
      <c r="AF38" t="s">
        <v>1161</v>
      </c>
      <c r="AH38" t="s">
        <v>1161</v>
      </c>
      <c r="AI38" t="s">
        <v>1161</v>
      </c>
      <c r="AJ38" t="s">
        <v>1161</v>
      </c>
      <c r="AK38" t="s">
        <v>1187</v>
      </c>
      <c r="AL38" s="22" t="str">
        <f>HYPERLINK("mailto:manuel@mundoaudiovisual.com.mx","manuel@mundoaudiovisual.com.mx")</f>
        <v>manuel@mundoaudiovisual.com.mx</v>
      </c>
      <c r="AM38" t="s">
        <v>1251</v>
      </c>
      <c r="AO38" s="16" t="s">
        <v>1187</v>
      </c>
      <c r="AP38" s="22" t="str">
        <f>HYPERLINK("mailto:manuel@mundoaudiovisual.com.mx","manuel@mundoaudiovisual.com.mx")</f>
        <v>manuel@mundoaudiovisual.com.mx</v>
      </c>
      <c r="AQ38" s="18" t="s">
        <v>1249</v>
      </c>
      <c r="AS38" t="s">
        <v>1250</v>
      </c>
      <c r="AT38" s="3">
        <v>43281</v>
      </c>
      <c r="AU38" s="3">
        <v>43281</v>
      </c>
      <c r="AV38" s="2" t="s">
        <v>1272</v>
      </c>
    </row>
    <row r="39" spans="5:48" ht="178.5" x14ac:dyDescent="0.25">
      <c r="E39" s="16"/>
      <c r="F39" s="16"/>
      <c r="G39" s="16"/>
      <c r="H39" s="16"/>
      <c r="I39" s="11" t="s">
        <v>1273</v>
      </c>
      <c r="K39" s="2"/>
      <c r="L39" s="16"/>
      <c r="M39" s="16"/>
      <c r="N39" s="2"/>
      <c r="P39" s="16"/>
      <c r="Q39" s="16"/>
      <c r="R39" s="16"/>
      <c r="S39">
        <v>2020</v>
      </c>
      <c r="T39">
        <v>2</v>
      </c>
      <c r="V39" t="s">
        <v>1053</v>
      </c>
      <c r="X39" s="16"/>
      <c r="Y39" s="16"/>
      <c r="Z39" s="16"/>
      <c r="AA39" s="9">
        <v>2</v>
      </c>
      <c r="AD39" t="s">
        <v>1161</v>
      </c>
      <c r="AE39" t="s">
        <v>1161</v>
      </c>
      <c r="AF39" t="s">
        <v>1161</v>
      </c>
      <c r="AH39" t="s">
        <v>1161</v>
      </c>
      <c r="AI39" t="s">
        <v>1161</v>
      </c>
      <c r="AJ39" t="s">
        <v>1161</v>
      </c>
      <c r="AK39" t="s">
        <v>1188</v>
      </c>
      <c r="AL39" s="22" t="str">
        <f>HYPERLINK("mailto:fperezcelis@yahoo.com.mx","fperezcelis@yahoo.com.mx")</f>
        <v>fperezcelis@yahoo.com.mx</v>
      </c>
      <c r="AM39" t="s">
        <v>1251</v>
      </c>
      <c r="AO39" s="16" t="s">
        <v>1188</v>
      </c>
      <c r="AP39" s="22" t="str">
        <f>HYPERLINK("mailto:fperezcelis@yahoo.com.mx","fperezcelis@yahoo.com.mx")</f>
        <v>fperezcelis@yahoo.com.mx</v>
      </c>
      <c r="AQ39" s="18" t="s">
        <v>1249</v>
      </c>
      <c r="AS39" t="s">
        <v>1250</v>
      </c>
      <c r="AT39" s="3">
        <v>43281</v>
      </c>
      <c r="AU39" s="3">
        <v>43281</v>
      </c>
      <c r="AV39" s="2" t="s">
        <v>1272</v>
      </c>
    </row>
    <row r="40" spans="5:48" ht="178.5" x14ac:dyDescent="0.25">
      <c r="E40" s="16"/>
      <c r="F40" s="16"/>
      <c r="G40" s="16"/>
      <c r="H40" s="16"/>
      <c r="I40" s="11" t="s">
        <v>1273</v>
      </c>
      <c r="K40" s="2"/>
      <c r="L40" s="16"/>
      <c r="M40" s="16"/>
      <c r="N40" s="2"/>
      <c r="P40" s="16"/>
      <c r="Q40" s="16"/>
      <c r="R40" s="16"/>
      <c r="S40">
        <v>1161</v>
      </c>
      <c r="V40" t="s">
        <v>1054</v>
      </c>
      <c r="X40" s="16"/>
      <c r="Y40" s="16"/>
      <c r="Z40" s="16"/>
      <c r="AA40" s="9">
        <v>2</v>
      </c>
      <c r="AD40" t="s">
        <v>1161</v>
      </c>
      <c r="AE40" t="s">
        <v>1161</v>
      </c>
      <c r="AF40" t="s">
        <v>1161</v>
      </c>
      <c r="AH40" t="s">
        <v>1161</v>
      </c>
      <c r="AI40" t="s">
        <v>1161</v>
      </c>
      <c r="AJ40" t="s">
        <v>1161</v>
      </c>
      <c r="AK40" t="s">
        <v>1189</v>
      </c>
      <c r="AL40" s="22" t="str">
        <f>HYPERLINK("mailto:autoserviciosaztlan_rosarito@hotmail.com","autoserviciosaztlan_rosarito@hotmail.com")</f>
        <v>autoserviciosaztlan_rosarito@hotmail.com</v>
      </c>
      <c r="AM40" t="s">
        <v>1251</v>
      </c>
      <c r="AO40" s="16" t="s">
        <v>1189</v>
      </c>
      <c r="AP40" s="22" t="str">
        <f>HYPERLINK("mailto:autoserviciosaztlan_rosarito@hotmail.com","autoserviciosaztlan_rosarito@hotmail.com")</f>
        <v>autoserviciosaztlan_rosarito@hotmail.com</v>
      </c>
      <c r="AQ40" s="18" t="s">
        <v>1249</v>
      </c>
      <c r="AS40" t="s">
        <v>1250</v>
      </c>
      <c r="AT40" s="3">
        <v>43281</v>
      </c>
      <c r="AU40" s="3">
        <v>43281</v>
      </c>
      <c r="AV40" s="2" t="s">
        <v>1272</v>
      </c>
    </row>
    <row r="41" spans="5:48" ht="178.5" x14ac:dyDescent="0.25">
      <c r="E41" s="16"/>
      <c r="F41" s="16"/>
      <c r="G41" s="16"/>
      <c r="H41" s="16"/>
      <c r="I41" s="11" t="s">
        <v>1273</v>
      </c>
      <c r="K41" s="2"/>
      <c r="L41" s="16"/>
      <c r="M41" s="16"/>
      <c r="N41" s="2"/>
      <c r="P41" s="16"/>
      <c r="Q41" s="16"/>
      <c r="R41" s="16"/>
      <c r="S41">
        <v>3764</v>
      </c>
      <c r="T41">
        <v>216</v>
      </c>
      <c r="V41" t="s">
        <v>1055</v>
      </c>
      <c r="X41" s="16"/>
      <c r="Y41" s="16"/>
      <c r="Z41" s="16"/>
      <c r="AA41" s="9">
        <v>2</v>
      </c>
      <c r="AD41" t="s">
        <v>1161</v>
      </c>
      <c r="AE41" t="s">
        <v>1161</v>
      </c>
      <c r="AF41" t="s">
        <v>1161</v>
      </c>
      <c r="AH41" t="s">
        <v>1161</v>
      </c>
      <c r="AI41" t="s">
        <v>1161</v>
      </c>
      <c r="AJ41" t="s">
        <v>1161</v>
      </c>
      <c r="AK41" t="s">
        <v>1190</v>
      </c>
      <c r="AL41" s="22" t="str">
        <f>HYPERLINK("mailto:ernesto.rosariti@yahoo.com","ernesto.rosariti@yahoo.com")</f>
        <v>ernesto.rosariti@yahoo.com</v>
      </c>
      <c r="AM41" t="s">
        <v>1251</v>
      </c>
      <c r="AO41" s="16" t="s">
        <v>1190</v>
      </c>
      <c r="AP41" s="22" t="str">
        <f>HYPERLINK("mailto:ernesto.rosariti@yahoo.com","ernesto.rosariti@yahoo.com")</f>
        <v>ernesto.rosariti@yahoo.com</v>
      </c>
      <c r="AQ41" s="18" t="s">
        <v>1249</v>
      </c>
      <c r="AS41" t="s">
        <v>1250</v>
      </c>
      <c r="AT41" s="3">
        <v>43281</v>
      </c>
      <c r="AU41" s="3">
        <v>43281</v>
      </c>
      <c r="AV41" s="2" t="s">
        <v>1272</v>
      </c>
    </row>
    <row r="42" spans="5:48" ht="178.5" x14ac:dyDescent="0.25">
      <c r="E42" s="16"/>
      <c r="F42" s="16"/>
      <c r="G42" s="16"/>
      <c r="H42" s="16"/>
      <c r="I42" s="11" t="s">
        <v>1273</v>
      </c>
      <c r="K42" s="2"/>
      <c r="L42" s="16"/>
      <c r="M42" s="16"/>
      <c r="N42" s="2"/>
      <c r="P42" s="16"/>
      <c r="Q42" s="16"/>
      <c r="R42" s="16"/>
      <c r="S42">
        <v>90</v>
      </c>
      <c r="V42" t="s">
        <v>1056</v>
      </c>
      <c r="X42" s="16"/>
      <c r="Y42" s="16"/>
      <c r="Z42" s="16"/>
      <c r="AA42" s="9">
        <v>2</v>
      </c>
      <c r="AD42" t="s">
        <v>1161</v>
      </c>
      <c r="AE42" t="s">
        <v>1161</v>
      </c>
      <c r="AF42" t="s">
        <v>1161</v>
      </c>
      <c r="AH42" t="s">
        <v>1161</v>
      </c>
      <c r="AI42" t="s">
        <v>1161</v>
      </c>
      <c r="AJ42" t="s">
        <v>1161</v>
      </c>
      <c r="AK42" t="s">
        <v>1191</v>
      </c>
      <c r="AL42" s="15"/>
      <c r="AM42" t="s">
        <v>1251</v>
      </c>
      <c r="AO42" s="16" t="s">
        <v>1191</v>
      </c>
      <c r="AP42" s="15"/>
      <c r="AQ42" s="18" t="s">
        <v>1249</v>
      </c>
      <c r="AS42" t="s">
        <v>1250</v>
      </c>
      <c r="AT42" s="3">
        <v>43281</v>
      </c>
      <c r="AU42" s="3">
        <v>43281</v>
      </c>
      <c r="AV42" s="2" t="s">
        <v>1272</v>
      </c>
    </row>
    <row r="43" spans="5:48" ht="178.5" x14ac:dyDescent="0.25">
      <c r="E43" s="16"/>
      <c r="F43" s="16"/>
      <c r="G43" s="16"/>
      <c r="H43" s="16"/>
      <c r="I43" s="11" t="s">
        <v>1273</v>
      </c>
      <c r="K43" s="2"/>
      <c r="L43" s="16"/>
      <c r="M43" s="16"/>
      <c r="N43" s="2"/>
      <c r="P43" s="16"/>
      <c r="Q43" s="16"/>
      <c r="R43" s="16"/>
      <c r="S43">
        <v>152</v>
      </c>
      <c r="T43">
        <v>3</v>
      </c>
      <c r="V43" t="s">
        <v>1057</v>
      </c>
      <c r="X43" s="16"/>
      <c r="Y43" s="16"/>
      <c r="Z43" s="16"/>
      <c r="AA43" s="9">
        <v>2</v>
      </c>
      <c r="AD43" t="s">
        <v>1161</v>
      </c>
      <c r="AE43" t="s">
        <v>1161</v>
      </c>
      <c r="AF43" t="s">
        <v>1161</v>
      </c>
      <c r="AH43" t="s">
        <v>1161</v>
      </c>
      <c r="AI43" t="s">
        <v>1161</v>
      </c>
      <c r="AJ43" t="s">
        <v>1161</v>
      </c>
      <c r="AK43" t="s">
        <v>1192</v>
      </c>
      <c r="AL43" s="22" t="str">
        <f>HYPERLINK("mailto:syste_tij@yahoo.com","syste_tij@yahoo.com")</f>
        <v>syste_tij@yahoo.com</v>
      </c>
      <c r="AM43" t="s">
        <v>1251</v>
      </c>
      <c r="AO43" s="16" t="s">
        <v>1192</v>
      </c>
      <c r="AP43" s="22" t="str">
        <f>HYPERLINK("mailto:syste_tij@yahoo.com","syste_tij@yahoo.com")</f>
        <v>syste_tij@yahoo.com</v>
      </c>
      <c r="AQ43" s="18" t="s">
        <v>1249</v>
      </c>
      <c r="AS43" t="s">
        <v>1250</v>
      </c>
      <c r="AT43" s="3">
        <v>43281</v>
      </c>
      <c r="AU43" s="3">
        <v>43281</v>
      </c>
      <c r="AV43" s="2" t="s">
        <v>1272</v>
      </c>
    </row>
    <row r="44" spans="5:48" ht="178.5" x14ac:dyDescent="0.25">
      <c r="E44" s="16"/>
      <c r="F44" s="16"/>
      <c r="G44" s="16"/>
      <c r="H44" s="16"/>
      <c r="I44" s="11" t="s">
        <v>1273</v>
      </c>
      <c r="K44" s="2"/>
      <c r="L44" s="16"/>
      <c r="M44" s="16"/>
      <c r="N44" s="2"/>
      <c r="P44" s="16"/>
      <c r="Q44" s="16"/>
      <c r="R44" s="16"/>
      <c r="S44">
        <v>123</v>
      </c>
      <c r="T44">
        <v>105</v>
      </c>
      <c r="X44" s="16"/>
      <c r="Y44" s="16"/>
      <c r="Z44" s="16"/>
      <c r="AA44" s="9">
        <v>2</v>
      </c>
      <c r="AD44" t="s">
        <v>1161</v>
      </c>
      <c r="AE44" t="s">
        <v>1161</v>
      </c>
      <c r="AF44" t="s">
        <v>1161</v>
      </c>
      <c r="AH44" t="s">
        <v>1161</v>
      </c>
      <c r="AI44" t="s">
        <v>1161</v>
      </c>
      <c r="AJ44" t="s">
        <v>1161</v>
      </c>
      <c r="AK44" t="s">
        <v>1193</v>
      </c>
      <c r="AL44" s="22" t="str">
        <f>HYPERLINK("mailto:sonidonuevaimagen@hotmail.com","sonidonuevaimagen@hotmail.com")</f>
        <v>sonidonuevaimagen@hotmail.com</v>
      </c>
      <c r="AM44" t="s">
        <v>1251</v>
      </c>
      <c r="AO44" s="16" t="s">
        <v>1193</v>
      </c>
      <c r="AP44" s="22" t="str">
        <f>HYPERLINK("mailto:sonidonuevaimagen@hotmail.com","sonidonuevaimagen@hotmail.com")</f>
        <v>sonidonuevaimagen@hotmail.com</v>
      </c>
      <c r="AQ44" s="18" t="s">
        <v>1249</v>
      </c>
      <c r="AS44" t="s">
        <v>1250</v>
      </c>
      <c r="AT44" s="3">
        <v>43281</v>
      </c>
      <c r="AU44" s="3">
        <v>43281</v>
      </c>
      <c r="AV44" s="2" t="s">
        <v>1272</v>
      </c>
    </row>
    <row r="45" spans="5:48" ht="178.5" x14ac:dyDescent="0.25">
      <c r="E45" s="16"/>
      <c r="F45" s="16"/>
      <c r="G45" s="16"/>
      <c r="H45" s="16"/>
      <c r="I45" s="11" t="s">
        <v>1273</v>
      </c>
      <c r="K45" s="2"/>
      <c r="L45" s="16"/>
      <c r="M45" s="16"/>
      <c r="N45" s="2"/>
      <c r="P45" s="16"/>
      <c r="Q45" s="16"/>
      <c r="R45" s="16"/>
      <c r="S45">
        <v>928</v>
      </c>
      <c r="V45" t="s">
        <v>1058</v>
      </c>
      <c r="X45" s="16"/>
      <c r="Y45" s="16"/>
      <c r="Z45" s="16"/>
      <c r="AA45" s="9">
        <v>2</v>
      </c>
      <c r="AD45" t="s">
        <v>1161</v>
      </c>
      <c r="AE45" t="s">
        <v>1161</v>
      </c>
      <c r="AF45" t="s">
        <v>1161</v>
      </c>
      <c r="AH45" t="s">
        <v>1161</v>
      </c>
      <c r="AI45" t="s">
        <v>1161</v>
      </c>
      <c r="AJ45" t="s">
        <v>1161</v>
      </c>
      <c r="AK45" t="s">
        <v>1194</v>
      </c>
      <c r="AL45" s="22" t="str">
        <f>HYPERLINK("mailto:ferreteria9999@hotmail.com","ferreteria9999@hotmail.com")</f>
        <v>ferreteria9999@hotmail.com</v>
      </c>
      <c r="AM45" t="s">
        <v>1251</v>
      </c>
      <c r="AO45" s="16" t="s">
        <v>1194</v>
      </c>
      <c r="AP45" s="22" t="str">
        <f>HYPERLINK("mailto:ferreteria9999@hotmail.com","ferreteria9999@hotmail.com")</f>
        <v>ferreteria9999@hotmail.com</v>
      </c>
      <c r="AQ45" s="18" t="s">
        <v>1249</v>
      </c>
      <c r="AS45" t="s">
        <v>1250</v>
      </c>
      <c r="AT45" s="3">
        <v>43281</v>
      </c>
      <c r="AU45" s="3">
        <v>43281</v>
      </c>
      <c r="AV45" s="2" t="s">
        <v>1272</v>
      </c>
    </row>
    <row r="46" spans="5:48" ht="178.5" x14ac:dyDescent="0.25">
      <c r="E46" s="16"/>
      <c r="F46" s="16"/>
      <c r="G46" s="16"/>
      <c r="H46" s="16"/>
      <c r="I46" s="11" t="s">
        <v>1273</v>
      </c>
      <c r="K46" s="2"/>
      <c r="L46" s="16"/>
      <c r="M46" s="16"/>
      <c r="N46" s="2"/>
      <c r="P46" s="16"/>
      <c r="Q46" s="16"/>
      <c r="R46" s="16"/>
      <c r="S46">
        <v>10310</v>
      </c>
      <c r="T46" t="s">
        <v>1017</v>
      </c>
      <c r="X46" s="16"/>
      <c r="Y46" s="16"/>
      <c r="Z46" s="16"/>
      <c r="AA46" s="9">
        <v>2</v>
      </c>
      <c r="AD46" t="s">
        <v>1161</v>
      </c>
      <c r="AE46" t="s">
        <v>1161</v>
      </c>
      <c r="AF46" t="s">
        <v>1161</v>
      </c>
      <c r="AH46" t="s">
        <v>1161</v>
      </c>
      <c r="AI46" t="s">
        <v>1161</v>
      </c>
      <c r="AJ46" t="s">
        <v>1161</v>
      </c>
      <c r="AK46" t="s">
        <v>1195</v>
      </c>
      <c r="AL46" s="22" t="str">
        <f>HYPERLINK("mailto:maximinomiramontes@hotmail.com","maximinomiramontes@hotmail.com")</f>
        <v>maximinomiramontes@hotmail.com</v>
      </c>
      <c r="AM46" t="s">
        <v>1251</v>
      </c>
      <c r="AO46" s="16" t="s">
        <v>1195</v>
      </c>
      <c r="AP46" s="22" t="str">
        <f>HYPERLINK("mailto:maximinomiramontes@hotmail.com","maximinomiramontes@hotmail.com")</f>
        <v>maximinomiramontes@hotmail.com</v>
      </c>
      <c r="AQ46" s="18" t="s">
        <v>1249</v>
      </c>
      <c r="AS46" t="s">
        <v>1250</v>
      </c>
      <c r="AT46" s="3">
        <v>43281</v>
      </c>
      <c r="AU46" s="3">
        <v>43281</v>
      </c>
      <c r="AV46" s="2" t="s">
        <v>1272</v>
      </c>
    </row>
    <row r="47" spans="5:48" ht="178.5" x14ac:dyDescent="0.25">
      <c r="E47" s="16"/>
      <c r="F47" s="16"/>
      <c r="G47" s="16"/>
      <c r="H47" s="16"/>
      <c r="I47" s="11" t="s">
        <v>1273</v>
      </c>
      <c r="K47" s="2"/>
      <c r="L47" s="16"/>
      <c r="M47" s="16"/>
      <c r="N47" s="2"/>
      <c r="P47" s="16"/>
      <c r="Q47" s="16"/>
      <c r="R47" s="16"/>
      <c r="S47">
        <v>508</v>
      </c>
      <c r="V47" t="s">
        <v>1059</v>
      </c>
      <c r="W47" s="10" t="s">
        <v>1267</v>
      </c>
      <c r="X47" s="16" t="s">
        <v>1254</v>
      </c>
      <c r="Y47" s="16"/>
      <c r="Z47" s="16" t="s">
        <v>1254</v>
      </c>
      <c r="AA47" s="9">
        <v>2</v>
      </c>
      <c r="AD47" t="s">
        <v>1161</v>
      </c>
      <c r="AE47" t="s">
        <v>1161</v>
      </c>
      <c r="AF47" t="s">
        <v>1161</v>
      </c>
      <c r="AH47" t="s">
        <v>1161</v>
      </c>
      <c r="AI47" t="s">
        <v>1161</v>
      </c>
      <c r="AJ47" t="s">
        <v>1161</v>
      </c>
      <c r="AK47" t="s">
        <v>1196</v>
      </c>
      <c r="AL47" s="22" t="str">
        <f>HYPERLINK("mailto:tomasatworkk@hotmail.com","tomasatworkk@hotmail.com")</f>
        <v>tomasatworkk@hotmail.com</v>
      </c>
      <c r="AM47" t="s">
        <v>1251</v>
      </c>
      <c r="AO47" s="16" t="s">
        <v>1196</v>
      </c>
      <c r="AP47" s="22" t="str">
        <f>HYPERLINK("mailto:tomasatworkk@hotmail.com","tomasatworkk@hotmail.com")</f>
        <v>tomasatworkk@hotmail.com</v>
      </c>
      <c r="AQ47" s="18" t="s">
        <v>1249</v>
      </c>
      <c r="AS47" t="s">
        <v>1250</v>
      </c>
      <c r="AT47" s="3">
        <v>43281</v>
      </c>
      <c r="AU47" s="3">
        <v>43281</v>
      </c>
      <c r="AV47" s="2" t="s">
        <v>1272</v>
      </c>
    </row>
    <row r="48" spans="5:48" ht="178.5" x14ac:dyDescent="0.25">
      <c r="E48" s="16"/>
      <c r="F48" s="16"/>
      <c r="G48" s="16"/>
      <c r="H48" s="16"/>
      <c r="I48" s="11" t="s">
        <v>1273</v>
      </c>
      <c r="K48" s="2"/>
      <c r="L48" s="16"/>
      <c r="M48" s="16"/>
      <c r="N48" s="2"/>
      <c r="P48" s="16"/>
      <c r="Q48" s="16"/>
      <c r="R48" s="16"/>
      <c r="S48">
        <v>2579</v>
      </c>
      <c r="V48" t="s">
        <v>1060</v>
      </c>
      <c r="X48" s="16"/>
      <c r="Y48" s="16"/>
      <c r="Z48" s="16"/>
      <c r="AA48" s="9">
        <v>2</v>
      </c>
      <c r="AD48" t="s">
        <v>1161</v>
      </c>
      <c r="AE48" t="s">
        <v>1161</v>
      </c>
      <c r="AF48" t="s">
        <v>1161</v>
      </c>
      <c r="AH48" t="s">
        <v>1161</v>
      </c>
      <c r="AI48" t="s">
        <v>1161</v>
      </c>
      <c r="AJ48" t="s">
        <v>1161</v>
      </c>
      <c r="AK48" t="s">
        <v>1197</v>
      </c>
      <c r="AL48" s="22" t="str">
        <f>HYPERLINK("mailto:lauroortiza@hotmail.com","lauroortiza@hotmail.com")</f>
        <v>lauroortiza@hotmail.com</v>
      </c>
      <c r="AM48" t="s">
        <v>1251</v>
      </c>
      <c r="AO48" s="16" t="s">
        <v>1197</v>
      </c>
      <c r="AP48" s="22" t="str">
        <f>HYPERLINK("mailto:lauroortiza@hotmail.com","lauroortiza@hotmail.com")</f>
        <v>lauroortiza@hotmail.com</v>
      </c>
      <c r="AQ48" s="18" t="s">
        <v>1249</v>
      </c>
      <c r="AS48" t="s">
        <v>1250</v>
      </c>
      <c r="AT48" s="3">
        <v>43281</v>
      </c>
      <c r="AU48" s="3">
        <v>43281</v>
      </c>
      <c r="AV48" s="2" t="s">
        <v>1272</v>
      </c>
    </row>
    <row r="49" spans="5:48" ht="178.5" x14ac:dyDescent="0.25">
      <c r="E49" s="16"/>
      <c r="F49" s="16"/>
      <c r="G49" s="16"/>
      <c r="H49" s="16"/>
      <c r="I49" s="11" t="s">
        <v>1273</v>
      </c>
      <c r="K49" s="2"/>
      <c r="L49" s="16"/>
      <c r="M49" s="16"/>
      <c r="N49" s="2"/>
      <c r="P49" s="16"/>
      <c r="Q49" s="16"/>
      <c r="R49" s="16"/>
      <c r="V49" t="s">
        <v>1061</v>
      </c>
      <c r="W49" s="10" t="s">
        <v>1269</v>
      </c>
      <c r="X49" s="16" t="s">
        <v>1255</v>
      </c>
      <c r="Y49" s="17" t="s">
        <v>1269</v>
      </c>
      <c r="Z49" s="16" t="s">
        <v>1255</v>
      </c>
      <c r="AA49" s="9">
        <v>2</v>
      </c>
      <c r="AD49" t="s">
        <v>1161</v>
      </c>
      <c r="AE49" t="s">
        <v>1161</v>
      </c>
      <c r="AF49" t="s">
        <v>1161</v>
      </c>
      <c r="AH49" t="s">
        <v>1161</v>
      </c>
      <c r="AI49" t="s">
        <v>1161</v>
      </c>
      <c r="AJ49" t="s">
        <v>1161</v>
      </c>
      <c r="AK49" t="s">
        <v>1198</v>
      </c>
      <c r="AL49" s="15"/>
      <c r="AM49" t="s">
        <v>1251</v>
      </c>
      <c r="AO49" s="16" t="s">
        <v>1198</v>
      </c>
      <c r="AP49" s="15"/>
      <c r="AQ49" s="18" t="s">
        <v>1249</v>
      </c>
      <c r="AS49" t="s">
        <v>1250</v>
      </c>
      <c r="AT49" s="3">
        <v>43281</v>
      </c>
      <c r="AU49" s="3">
        <v>43281</v>
      </c>
      <c r="AV49" s="2" t="s">
        <v>1272</v>
      </c>
    </row>
    <row r="50" spans="5:48" ht="178.5" x14ac:dyDescent="0.25">
      <c r="E50" s="16"/>
      <c r="F50" s="16"/>
      <c r="G50" s="16"/>
      <c r="H50" s="16"/>
      <c r="I50" s="11" t="s">
        <v>1273</v>
      </c>
      <c r="K50" s="2"/>
      <c r="L50" s="16"/>
      <c r="M50" s="16"/>
      <c r="N50" s="2"/>
      <c r="P50" s="16"/>
      <c r="Q50" s="16"/>
      <c r="R50" s="16"/>
      <c r="S50">
        <v>5880</v>
      </c>
      <c r="V50" t="s">
        <v>1062</v>
      </c>
      <c r="X50" s="16"/>
      <c r="Y50" s="16"/>
      <c r="Z50" s="16"/>
      <c r="AA50" s="9">
        <v>2</v>
      </c>
      <c r="AD50" t="s">
        <v>1161</v>
      </c>
      <c r="AE50" t="s">
        <v>1161</v>
      </c>
      <c r="AF50" t="s">
        <v>1161</v>
      </c>
      <c r="AH50" t="s">
        <v>1161</v>
      </c>
      <c r="AI50" t="s">
        <v>1161</v>
      </c>
      <c r="AJ50" t="s">
        <v>1161</v>
      </c>
      <c r="AK50" t="s">
        <v>1189</v>
      </c>
      <c r="AL50" s="22" t="str">
        <f>HYPERLINK("mailto:hugoacostag78@gmail.com","hugoacostag78@gmail.com ")</f>
        <v xml:space="preserve">hugoacostag78@gmail.com </v>
      </c>
      <c r="AM50" t="s">
        <v>1251</v>
      </c>
      <c r="AO50" s="16" t="s">
        <v>1189</v>
      </c>
      <c r="AP50" s="22" t="str">
        <f>HYPERLINK("mailto:hugoacostag78@gmail.com","hugoacostag78@gmail.com ")</f>
        <v xml:space="preserve">hugoacostag78@gmail.com </v>
      </c>
      <c r="AQ50" s="18" t="s">
        <v>1249</v>
      </c>
      <c r="AS50" t="s">
        <v>1250</v>
      </c>
      <c r="AT50" s="3">
        <v>43281</v>
      </c>
      <c r="AU50" s="3">
        <v>43281</v>
      </c>
      <c r="AV50" s="2" t="s">
        <v>1272</v>
      </c>
    </row>
    <row r="51" spans="5:48" ht="178.5" x14ac:dyDescent="0.25">
      <c r="E51" s="16"/>
      <c r="F51" s="16"/>
      <c r="G51" s="16"/>
      <c r="H51" s="16"/>
      <c r="I51" s="11" t="s">
        <v>1273</v>
      </c>
      <c r="K51" s="2"/>
      <c r="L51" s="16"/>
      <c r="M51" s="16"/>
      <c r="N51" s="2"/>
      <c r="P51" s="16"/>
      <c r="Q51" s="16"/>
      <c r="R51" s="16"/>
      <c r="S51">
        <v>1506</v>
      </c>
      <c r="T51" t="s">
        <v>1018</v>
      </c>
      <c r="X51" s="16"/>
      <c r="Y51" s="16"/>
      <c r="Z51" s="16"/>
      <c r="AA51" s="9">
        <v>2</v>
      </c>
      <c r="AD51" t="s">
        <v>1161</v>
      </c>
      <c r="AE51" t="s">
        <v>1161</v>
      </c>
      <c r="AF51" t="s">
        <v>1161</v>
      </c>
      <c r="AH51" t="s">
        <v>1161</v>
      </c>
      <c r="AI51" t="s">
        <v>1161</v>
      </c>
      <c r="AJ51" t="s">
        <v>1161</v>
      </c>
      <c r="AK51" t="s">
        <v>1199</v>
      </c>
      <c r="AL51" s="22" t="str">
        <f>HYPERLINK("mailto:ggarcias.miee@hotmail.com","ggarcias.miee@hotmail.com")</f>
        <v>ggarcias.miee@hotmail.com</v>
      </c>
      <c r="AM51" t="s">
        <v>1251</v>
      </c>
      <c r="AO51" s="16" t="s">
        <v>1199</v>
      </c>
      <c r="AP51" s="22" t="str">
        <f>HYPERLINK("mailto:ggarcias.miee@hotmail.com","ggarcias.miee@hotmail.com")</f>
        <v>ggarcias.miee@hotmail.com</v>
      </c>
      <c r="AQ51" s="18" t="s">
        <v>1249</v>
      </c>
      <c r="AS51" t="s">
        <v>1250</v>
      </c>
      <c r="AT51" s="3">
        <v>43281</v>
      </c>
      <c r="AU51" s="3">
        <v>43281</v>
      </c>
      <c r="AV51" s="2" t="s">
        <v>1272</v>
      </c>
    </row>
    <row r="52" spans="5:48" ht="178.5" x14ac:dyDescent="0.25">
      <c r="E52" s="16"/>
      <c r="F52" s="16"/>
      <c r="G52" s="16"/>
      <c r="H52" s="16"/>
      <c r="I52" s="11" t="s">
        <v>1273</v>
      </c>
      <c r="K52" s="2"/>
      <c r="L52" s="16"/>
      <c r="M52" s="16"/>
      <c r="N52" s="2"/>
      <c r="P52" s="16"/>
      <c r="Q52" s="16"/>
      <c r="R52" s="16"/>
      <c r="S52">
        <v>434</v>
      </c>
      <c r="T52">
        <v>2</v>
      </c>
      <c r="X52" s="16"/>
      <c r="Y52" s="16"/>
      <c r="Z52" s="16"/>
      <c r="AA52" s="9">
        <v>2</v>
      </c>
      <c r="AD52" t="s">
        <v>1161</v>
      </c>
      <c r="AE52" t="s">
        <v>1161</v>
      </c>
      <c r="AF52" t="s">
        <v>1161</v>
      </c>
      <c r="AH52" t="s">
        <v>1161</v>
      </c>
      <c r="AI52" t="s">
        <v>1161</v>
      </c>
      <c r="AJ52" t="s">
        <v>1161</v>
      </c>
      <c r="AK52" t="s">
        <v>1200</v>
      </c>
      <c r="AL52" s="22" t="str">
        <f>HYPERLINK("mailto:estolano.nydia@gmail.com","estolano.nydia@gmail.com")</f>
        <v>estolano.nydia@gmail.com</v>
      </c>
      <c r="AM52" t="s">
        <v>1251</v>
      </c>
      <c r="AO52" s="16" t="s">
        <v>1200</v>
      </c>
      <c r="AP52" s="22" t="str">
        <f>HYPERLINK("mailto:estolano.nydia@gmail.com","estolano.nydia@gmail.com")</f>
        <v>estolano.nydia@gmail.com</v>
      </c>
      <c r="AQ52" s="18" t="s">
        <v>1249</v>
      </c>
      <c r="AS52" t="s">
        <v>1250</v>
      </c>
      <c r="AT52" s="3">
        <v>43281</v>
      </c>
      <c r="AU52" s="3">
        <v>43281</v>
      </c>
      <c r="AV52" s="2" t="s">
        <v>1272</v>
      </c>
    </row>
    <row r="53" spans="5:48" ht="178.5" x14ac:dyDescent="0.25">
      <c r="E53" s="16"/>
      <c r="F53" s="16"/>
      <c r="G53" s="16"/>
      <c r="H53" s="16"/>
      <c r="I53" s="11" t="s">
        <v>1273</v>
      </c>
      <c r="K53" s="2"/>
      <c r="L53" s="16"/>
      <c r="M53" s="16"/>
      <c r="N53" s="2"/>
      <c r="P53" s="16"/>
      <c r="Q53" s="16"/>
      <c r="R53" s="16"/>
      <c r="S53">
        <v>1071</v>
      </c>
      <c r="T53">
        <v>4</v>
      </c>
      <c r="V53" t="s">
        <v>1063</v>
      </c>
      <c r="X53" s="16"/>
      <c r="Y53" s="16"/>
      <c r="Z53" s="16"/>
      <c r="AA53" s="9">
        <v>2</v>
      </c>
      <c r="AD53" t="s">
        <v>1161</v>
      </c>
      <c r="AE53" t="s">
        <v>1161</v>
      </c>
      <c r="AF53" t="s">
        <v>1161</v>
      </c>
      <c r="AH53" t="s">
        <v>1161</v>
      </c>
      <c r="AI53" t="s">
        <v>1161</v>
      </c>
      <c r="AJ53" t="s">
        <v>1161</v>
      </c>
      <c r="AK53" t="s">
        <v>1201</v>
      </c>
      <c r="AL53" s="22" t="str">
        <f>HYPERLINK("mailto:telemedioscalifornia@gmail.com","telemedioscalifornia@gmail.com")</f>
        <v>telemedioscalifornia@gmail.com</v>
      </c>
      <c r="AM53" t="s">
        <v>1251</v>
      </c>
      <c r="AO53" s="16" t="s">
        <v>1201</v>
      </c>
      <c r="AP53" s="22" t="str">
        <f>HYPERLINK("mailto:telemedioscalifornia@gmail.com","telemedioscalifornia@gmail.com")</f>
        <v>telemedioscalifornia@gmail.com</v>
      </c>
      <c r="AQ53" s="18" t="s">
        <v>1249</v>
      </c>
      <c r="AS53" t="s">
        <v>1250</v>
      </c>
      <c r="AT53" s="3">
        <v>43281</v>
      </c>
      <c r="AU53" s="3">
        <v>43281</v>
      </c>
      <c r="AV53" s="2" t="s">
        <v>1272</v>
      </c>
    </row>
    <row r="54" spans="5:48" ht="178.5" x14ac:dyDescent="0.25">
      <c r="E54" s="16"/>
      <c r="F54" s="16"/>
      <c r="G54" s="16"/>
      <c r="H54" s="16"/>
      <c r="I54" s="11" t="s">
        <v>1273</v>
      </c>
      <c r="K54" s="2"/>
      <c r="L54" s="16"/>
      <c r="M54" s="16"/>
      <c r="N54" s="2"/>
      <c r="P54" s="16"/>
      <c r="Q54" s="16"/>
      <c r="R54" s="16"/>
      <c r="S54">
        <v>2138</v>
      </c>
      <c r="X54" s="16"/>
      <c r="Y54" s="16"/>
      <c r="Z54" s="16"/>
      <c r="AA54" s="9">
        <v>2</v>
      </c>
      <c r="AD54" t="s">
        <v>1161</v>
      </c>
      <c r="AE54" t="s">
        <v>1161</v>
      </c>
      <c r="AF54" t="s">
        <v>1161</v>
      </c>
      <c r="AH54" t="s">
        <v>1161</v>
      </c>
      <c r="AI54" t="s">
        <v>1161</v>
      </c>
      <c r="AJ54" t="s">
        <v>1161</v>
      </c>
      <c r="AK54" t="s">
        <v>1202</v>
      </c>
      <c r="AL54" s="22" t="str">
        <f>HYPERLINK("mailto:sistemaciudadanodeinformacion@gmail.com","sistemaciudadanodeinformacion@gmail.com")</f>
        <v>sistemaciudadanodeinformacion@gmail.com</v>
      </c>
      <c r="AM54" t="s">
        <v>1251</v>
      </c>
      <c r="AO54" s="16" t="s">
        <v>1202</v>
      </c>
      <c r="AP54" s="22" t="str">
        <f>HYPERLINK("mailto:sistemaciudadanodeinformacion@gmail.com","sistemaciudadanodeinformacion@gmail.com")</f>
        <v>sistemaciudadanodeinformacion@gmail.com</v>
      </c>
      <c r="AQ54" s="18" t="s">
        <v>1249</v>
      </c>
      <c r="AS54" t="s">
        <v>1250</v>
      </c>
      <c r="AT54" s="3">
        <v>43281</v>
      </c>
      <c r="AU54" s="3">
        <v>43281</v>
      </c>
      <c r="AV54" s="2" t="s">
        <v>1272</v>
      </c>
    </row>
    <row r="55" spans="5:48" ht="178.5" x14ac:dyDescent="0.25">
      <c r="E55" s="16"/>
      <c r="F55" s="16"/>
      <c r="G55" s="16"/>
      <c r="H55" s="16"/>
      <c r="I55" s="11" t="s">
        <v>1273</v>
      </c>
      <c r="K55" s="2"/>
      <c r="L55" s="16"/>
      <c r="M55" s="16"/>
      <c r="N55" s="2"/>
      <c r="P55" s="16"/>
      <c r="Q55" s="16"/>
      <c r="R55" s="16"/>
      <c r="S55">
        <v>517</v>
      </c>
      <c r="V55" t="s">
        <v>1064</v>
      </c>
      <c r="X55" s="16"/>
      <c r="Y55" s="16"/>
      <c r="Z55" s="16"/>
      <c r="AA55" s="9">
        <v>2</v>
      </c>
      <c r="AD55" t="s">
        <v>1161</v>
      </c>
      <c r="AE55" t="s">
        <v>1161</v>
      </c>
      <c r="AF55" t="s">
        <v>1161</v>
      </c>
      <c r="AH55" t="s">
        <v>1161</v>
      </c>
      <c r="AI55" t="s">
        <v>1161</v>
      </c>
      <c r="AJ55" t="s">
        <v>1161</v>
      </c>
      <c r="AK55" t="s">
        <v>1203</v>
      </c>
      <c r="AL55" s="22" t="str">
        <f>HYPERLINK("mailto:gosj600516@hotmail.com","gosj600516@hotmail.com")</f>
        <v>gosj600516@hotmail.com</v>
      </c>
      <c r="AM55" t="s">
        <v>1251</v>
      </c>
      <c r="AO55" s="16" t="s">
        <v>1203</v>
      </c>
      <c r="AP55" s="22" t="str">
        <f>HYPERLINK("mailto:gosj600516@hotmail.com","gosj600516@hotmail.com")</f>
        <v>gosj600516@hotmail.com</v>
      </c>
      <c r="AQ55" s="18" t="s">
        <v>1249</v>
      </c>
      <c r="AS55" t="s">
        <v>1250</v>
      </c>
      <c r="AT55" s="3">
        <v>43281</v>
      </c>
      <c r="AU55" s="3">
        <v>43281</v>
      </c>
      <c r="AV55" s="2" t="s">
        <v>1272</v>
      </c>
    </row>
    <row r="56" spans="5:48" ht="178.5" x14ac:dyDescent="0.25">
      <c r="E56" s="16"/>
      <c r="F56" s="16"/>
      <c r="G56" s="16"/>
      <c r="H56" s="16"/>
      <c r="I56" s="11" t="s">
        <v>1273</v>
      </c>
      <c r="K56" s="2"/>
      <c r="L56" s="16"/>
      <c r="M56" s="16"/>
      <c r="N56" s="2"/>
      <c r="P56" s="16"/>
      <c r="Q56" s="16"/>
      <c r="R56" s="16"/>
      <c r="S56">
        <v>1015</v>
      </c>
      <c r="V56" t="s">
        <v>1065</v>
      </c>
      <c r="X56" s="16"/>
      <c r="Y56" s="16"/>
      <c r="Z56" s="16"/>
      <c r="AA56" s="9">
        <v>2</v>
      </c>
      <c r="AD56" t="s">
        <v>1161</v>
      </c>
      <c r="AE56" t="s">
        <v>1161</v>
      </c>
      <c r="AF56" t="s">
        <v>1161</v>
      </c>
      <c r="AH56" t="s">
        <v>1161</v>
      </c>
      <c r="AI56" t="s">
        <v>1161</v>
      </c>
      <c r="AJ56" t="s">
        <v>1161</v>
      </c>
      <c r="AK56" t="s">
        <v>1204</v>
      </c>
      <c r="AL56" s="22" t="str">
        <f>HYPERLINK("mailto:pollogolf69@yahoo.com","pollogolf69@yahoo.com")</f>
        <v>pollogolf69@yahoo.com</v>
      </c>
      <c r="AM56" t="s">
        <v>1251</v>
      </c>
      <c r="AO56" s="16" t="s">
        <v>1204</v>
      </c>
      <c r="AP56" s="22" t="str">
        <f>HYPERLINK("mailto:pollogolf69@yahoo.com","pollogolf69@yahoo.com")</f>
        <v>pollogolf69@yahoo.com</v>
      </c>
      <c r="AQ56" s="18" t="s">
        <v>1249</v>
      </c>
      <c r="AS56" t="s">
        <v>1250</v>
      </c>
      <c r="AT56" s="3">
        <v>43281</v>
      </c>
      <c r="AU56" s="3">
        <v>43281</v>
      </c>
      <c r="AV56" s="2" t="s">
        <v>1272</v>
      </c>
    </row>
    <row r="57" spans="5:48" ht="178.5" x14ac:dyDescent="0.25">
      <c r="E57" s="16"/>
      <c r="F57" s="16"/>
      <c r="G57" s="16"/>
      <c r="H57" s="16"/>
      <c r="I57" s="11" t="s">
        <v>1273</v>
      </c>
      <c r="K57" s="2"/>
      <c r="L57" s="16"/>
      <c r="M57" s="16"/>
      <c r="N57" s="2"/>
      <c r="P57" s="16"/>
      <c r="Q57" s="16"/>
      <c r="R57" s="16"/>
      <c r="S57">
        <v>9551</v>
      </c>
      <c r="T57">
        <v>507</v>
      </c>
      <c r="X57" s="16"/>
      <c r="Y57" s="16"/>
      <c r="Z57" s="16"/>
      <c r="AA57" s="9">
        <v>2</v>
      </c>
      <c r="AD57" t="s">
        <v>1161</v>
      </c>
      <c r="AE57" t="s">
        <v>1161</v>
      </c>
      <c r="AF57" t="s">
        <v>1161</v>
      </c>
      <c r="AH57" t="s">
        <v>1161</v>
      </c>
      <c r="AI57" t="s">
        <v>1161</v>
      </c>
      <c r="AJ57" t="s">
        <v>1161</v>
      </c>
      <c r="AK57" t="s">
        <v>1205</v>
      </c>
      <c r="AL57" s="22" t="str">
        <f>HYPERLINK("mailto:drapaulag@hotmail.com","drapaulag@hotmail.com")</f>
        <v>drapaulag@hotmail.com</v>
      </c>
      <c r="AM57" t="s">
        <v>1251</v>
      </c>
      <c r="AO57" s="16" t="s">
        <v>1205</v>
      </c>
      <c r="AP57" s="22" t="str">
        <f>HYPERLINK("mailto:drapaulag@hotmail.com","drapaulag@hotmail.com")</f>
        <v>drapaulag@hotmail.com</v>
      </c>
      <c r="AQ57" s="18" t="s">
        <v>1249</v>
      </c>
      <c r="AS57" t="s">
        <v>1250</v>
      </c>
      <c r="AT57" s="3">
        <v>43281</v>
      </c>
      <c r="AU57" s="3">
        <v>43281</v>
      </c>
      <c r="AV57" s="2" t="s">
        <v>1272</v>
      </c>
    </row>
    <row r="58" spans="5:48" ht="178.5" x14ac:dyDescent="0.25">
      <c r="E58" s="16"/>
      <c r="F58" s="16"/>
      <c r="G58" s="16"/>
      <c r="H58" s="16"/>
      <c r="I58" s="11" t="s">
        <v>1273</v>
      </c>
      <c r="K58" s="2"/>
      <c r="L58" s="16"/>
      <c r="M58" s="16"/>
      <c r="N58" s="2"/>
      <c r="P58" s="16"/>
      <c r="Q58" s="16"/>
      <c r="R58" s="16"/>
      <c r="S58">
        <v>24950</v>
      </c>
      <c r="T58" t="s">
        <v>1019</v>
      </c>
      <c r="V58" t="s">
        <v>1066</v>
      </c>
      <c r="X58" s="16"/>
      <c r="Y58" s="16"/>
      <c r="Z58" s="16"/>
      <c r="AA58" s="9">
        <v>2</v>
      </c>
      <c r="AD58" t="s">
        <v>1161</v>
      </c>
      <c r="AE58" t="s">
        <v>1161</v>
      </c>
      <c r="AF58" t="s">
        <v>1161</v>
      </c>
      <c r="AH58" t="s">
        <v>1161</v>
      </c>
      <c r="AI58" t="s">
        <v>1161</v>
      </c>
      <c r="AJ58" t="s">
        <v>1161</v>
      </c>
      <c r="AK58" t="s">
        <v>1206</v>
      </c>
      <c r="AL58" s="22" t="str">
        <f>HYPERLINK("mailto:atilano@yahoo.com","atilano@yahoo.com")</f>
        <v>atilano@yahoo.com</v>
      </c>
      <c r="AM58" t="s">
        <v>1251</v>
      </c>
      <c r="AO58" s="16" t="s">
        <v>1206</v>
      </c>
      <c r="AP58" s="22" t="str">
        <f>HYPERLINK("mailto:atilano@yahoo.com","atilano@yahoo.com")</f>
        <v>atilano@yahoo.com</v>
      </c>
      <c r="AQ58" s="18" t="s">
        <v>1249</v>
      </c>
      <c r="AS58" t="s">
        <v>1250</v>
      </c>
      <c r="AT58" s="3">
        <v>43281</v>
      </c>
      <c r="AU58" s="3">
        <v>43281</v>
      </c>
      <c r="AV58" s="2" t="s">
        <v>1272</v>
      </c>
    </row>
    <row r="59" spans="5:48" ht="178.5" x14ac:dyDescent="0.25">
      <c r="E59" s="16"/>
      <c r="F59" s="16"/>
      <c r="G59" s="16"/>
      <c r="H59" s="16"/>
      <c r="I59" s="11" t="s">
        <v>1273</v>
      </c>
      <c r="K59" s="2"/>
      <c r="L59" s="16"/>
      <c r="M59" s="16"/>
      <c r="N59" s="2"/>
      <c r="P59" s="16"/>
      <c r="Q59" s="16"/>
      <c r="R59" s="16"/>
      <c r="S59">
        <v>2088</v>
      </c>
      <c r="T59">
        <v>3</v>
      </c>
      <c r="V59" t="s">
        <v>1040</v>
      </c>
      <c r="X59" s="16"/>
      <c r="Y59" s="16"/>
      <c r="Z59" s="16"/>
      <c r="AA59" s="9">
        <v>2</v>
      </c>
      <c r="AD59" t="s">
        <v>1161</v>
      </c>
      <c r="AE59" t="s">
        <v>1161</v>
      </c>
      <c r="AF59" t="s">
        <v>1161</v>
      </c>
      <c r="AH59" t="s">
        <v>1161</v>
      </c>
      <c r="AI59" t="s">
        <v>1161</v>
      </c>
      <c r="AJ59" t="s">
        <v>1161</v>
      </c>
      <c r="AK59" t="s">
        <v>1207</v>
      </c>
      <c r="AL59" s="22" t="str">
        <f>HYPERLINK("mailto:gonsondos@hotmail.com","gonsondos@hotmail.com")</f>
        <v>gonsondos@hotmail.com</v>
      </c>
      <c r="AM59" t="s">
        <v>1251</v>
      </c>
      <c r="AO59" s="16" t="s">
        <v>1207</v>
      </c>
      <c r="AP59" s="22" t="str">
        <f>HYPERLINK("mailto:gonsondos@hotmail.com","gonsondos@hotmail.com")</f>
        <v>gonsondos@hotmail.com</v>
      </c>
      <c r="AQ59" s="18" t="s">
        <v>1249</v>
      </c>
      <c r="AS59" t="s">
        <v>1250</v>
      </c>
      <c r="AT59" s="3">
        <v>43281</v>
      </c>
      <c r="AU59" s="3">
        <v>43281</v>
      </c>
      <c r="AV59" s="2" t="s">
        <v>1272</v>
      </c>
    </row>
    <row r="60" spans="5:48" ht="178.5" x14ac:dyDescent="0.25">
      <c r="E60" s="16"/>
      <c r="F60" s="16"/>
      <c r="G60" s="16"/>
      <c r="H60" s="16"/>
      <c r="I60" s="11" t="s">
        <v>1273</v>
      </c>
      <c r="K60" s="2"/>
      <c r="L60" s="16"/>
      <c r="M60" s="16"/>
      <c r="N60" s="2"/>
      <c r="P60" s="16"/>
      <c r="Q60" s="16"/>
      <c r="R60" s="16"/>
      <c r="S60">
        <v>4100</v>
      </c>
      <c r="T60">
        <v>10</v>
      </c>
      <c r="V60" t="s">
        <v>1067</v>
      </c>
      <c r="X60" s="16"/>
      <c r="Y60" s="16"/>
      <c r="Z60" s="16"/>
      <c r="AA60" s="9">
        <v>2</v>
      </c>
      <c r="AD60" t="s">
        <v>1161</v>
      </c>
      <c r="AE60" t="s">
        <v>1161</v>
      </c>
      <c r="AF60" t="s">
        <v>1161</v>
      </c>
      <c r="AH60" t="s">
        <v>1161</v>
      </c>
      <c r="AI60" t="s">
        <v>1161</v>
      </c>
      <c r="AJ60" t="s">
        <v>1161</v>
      </c>
      <c r="AK60" t="s">
        <v>1208</v>
      </c>
      <c r="AL60" s="22" t="str">
        <f>HYPERLINK("mailto:brendley8929@gmail.com","brendley8929@gmail.com")</f>
        <v>brendley8929@gmail.com</v>
      </c>
      <c r="AM60" t="s">
        <v>1251</v>
      </c>
      <c r="AO60" s="16" t="s">
        <v>1208</v>
      </c>
      <c r="AP60" s="22" t="str">
        <f>HYPERLINK("mailto:brendley8929@gmail.com","brendley8929@gmail.com")</f>
        <v>brendley8929@gmail.com</v>
      </c>
      <c r="AQ60" s="18" t="s">
        <v>1249</v>
      </c>
      <c r="AS60" t="s">
        <v>1250</v>
      </c>
      <c r="AT60" s="3">
        <v>43281</v>
      </c>
      <c r="AU60" s="3">
        <v>43281</v>
      </c>
      <c r="AV60" s="2" t="s">
        <v>1272</v>
      </c>
    </row>
    <row r="61" spans="5:48" ht="178.5" x14ac:dyDescent="0.25">
      <c r="E61" s="16"/>
      <c r="F61" s="16"/>
      <c r="G61" s="16"/>
      <c r="H61" s="16"/>
      <c r="I61" s="11" t="s">
        <v>1273</v>
      </c>
      <c r="K61" s="2"/>
      <c r="L61" s="16"/>
      <c r="M61" s="16"/>
      <c r="N61" s="2"/>
      <c r="P61" s="16"/>
      <c r="Q61" s="16"/>
      <c r="R61" s="16"/>
      <c r="S61">
        <v>11521</v>
      </c>
      <c r="T61" t="s">
        <v>1017</v>
      </c>
      <c r="V61" t="s">
        <v>1068</v>
      </c>
      <c r="X61" s="16"/>
      <c r="Y61" s="16"/>
      <c r="Z61" s="16"/>
      <c r="AA61" s="9">
        <v>2</v>
      </c>
      <c r="AD61" t="s">
        <v>1161</v>
      </c>
      <c r="AE61" t="s">
        <v>1161</v>
      </c>
      <c r="AF61" t="s">
        <v>1161</v>
      </c>
      <c r="AH61" t="s">
        <v>1161</v>
      </c>
      <c r="AI61" t="s">
        <v>1161</v>
      </c>
      <c r="AJ61" t="s">
        <v>1161</v>
      </c>
      <c r="AK61" t="s">
        <v>1209</v>
      </c>
      <c r="AL61" s="22" t="str">
        <f>HYPERLINK("mailto:construrama82@hotmail.com","construrama82@hotmail.com")</f>
        <v>construrama82@hotmail.com</v>
      </c>
      <c r="AM61" t="s">
        <v>1251</v>
      </c>
      <c r="AO61" s="16" t="s">
        <v>1209</v>
      </c>
      <c r="AP61" s="22" t="str">
        <f>HYPERLINK("mailto:construrama82@hotmail.com","construrama82@hotmail.com")</f>
        <v>construrama82@hotmail.com</v>
      </c>
      <c r="AQ61" s="18" t="s">
        <v>1249</v>
      </c>
      <c r="AS61" t="s">
        <v>1250</v>
      </c>
      <c r="AT61" s="3">
        <v>43281</v>
      </c>
      <c r="AU61" s="3">
        <v>43281</v>
      </c>
      <c r="AV61" s="2" t="s">
        <v>1272</v>
      </c>
    </row>
    <row r="62" spans="5:48" ht="178.5" x14ac:dyDescent="0.25">
      <c r="E62" s="16"/>
      <c r="F62" s="16"/>
      <c r="G62" s="16"/>
      <c r="H62" s="16"/>
      <c r="I62" s="11" t="s">
        <v>1273</v>
      </c>
      <c r="K62" s="2"/>
      <c r="L62" s="16"/>
      <c r="M62" s="16"/>
      <c r="N62" s="2"/>
      <c r="P62" s="16"/>
      <c r="Q62" s="16"/>
      <c r="R62" s="16"/>
      <c r="S62">
        <v>25500</v>
      </c>
      <c r="T62">
        <v>23</v>
      </c>
      <c r="V62" t="s">
        <v>1069</v>
      </c>
      <c r="X62" s="16"/>
      <c r="Y62" s="16"/>
      <c r="Z62" s="16"/>
      <c r="AA62" s="9">
        <v>2</v>
      </c>
      <c r="AD62" t="s">
        <v>1161</v>
      </c>
      <c r="AE62" t="s">
        <v>1161</v>
      </c>
      <c r="AF62" t="s">
        <v>1161</v>
      </c>
      <c r="AH62" t="s">
        <v>1161</v>
      </c>
      <c r="AI62" t="s">
        <v>1161</v>
      </c>
      <c r="AJ62" t="s">
        <v>1161</v>
      </c>
      <c r="AK62" t="s">
        <v>1210</v>
      </c>
      <c r="AL62" s="22" t="str">
        <f>HYPERLINK("mailto:felixmillan33@hotmail.com","felixmillan33@hotmail.com")</f>
        <v>felixmillan33@hotmail.com</v>
      </c>
      <c r="AM62" t="s">
        <v>1251</v>
      </c>
      <c r="AO62" s="16" t="s">
        <v>1210</v>
      </c>
      <c r="AP62" s="22" t="str">
        <f>HYPERLINK("mailto:felixmillan33@hotmail.com","felixmillan33@hotmail.com")</f>
        <v>felixmillan33@hotmail.com</v>
      </c>
      <c r="AQ62" s="18" t="s">
        <v>1249</v>
      </c>
      <c r="AS62" t="s">
        <v>1250</v>
      </c>
      <c r="AT62" s="3">
        <v>43281</v>
      </c>
      <c r="AU62" s="3">
        <v>43281</v>
      </c>
      <c r="AV62" s="2" t="s">
        <v>1272</v>
      </c>
    </row>
    <row r="63" spans="5:48" ht="178.5" x14ac:dyDescent="0.25">
      <c r="E63" s="16"/>
      <c r="F63" s="16"/>
      <c r="G63" s="16"/>
      <c r="H63" s="16"/>
      <c r="I63" s="11" t="s">
        <v>1273</v>
      </c>
      <c r="K63" s="2"/>
      <c r="L63" s="16"/>
      <c r="M63" s="16"/>
      <c r="N63" s="2"/>
      <c r="P63" s="16"/>
      <c r="Q63" s="16"/>
      <c r="R63" s="16"/>
      <c r="V63" t="s">
        <v>1070</v>
      </c>
      <c r="W63" s="10" t="s">
        <v>1253</v>
      </c>
      <c r="X63" s="16" t="s">
        <v>1252</v>
      </c>
      <c r="Y63" s="17" t="s">
        <v>1268</v>
      </c>
      <c r="Z63" s="16" t="s">
        <v>1252</v>
      </c>
      <c r="AA63" s="9">
        <v>2</v>
      </c>
      <c r="AD63" t="s">
        <v>1161</v>
      </c>
      <c r="AE63" t="s">
        <v>1161</v>
      </c>
      <c r="AF63" t="s">
        <v>1161</v>
      </c>
      <c r="AH63" t="s">
        <v>1161</v>
      </c>
      <c r="AI63" t="s">
        <v>1161</v>
      </c>
      <c r="AJ63" t="s">
        <v>1161</v>
      </c>
      <c r="AK63" t="s">
        <v>1211</v>
      </c>
      <c r="AL63" s="22" t="str">
        <f>HYPERLINK("mailto:elyas71@hotmail.com","elyas71@hotmail.com")</f>
        <v>elyas71@hotmail.com</v>
      </c>
      <c r="AM63" t="s">
        <v>1251</v>
      </c>
      <c r="AO63" s="16" t="s">
        <v>1211</v>
      </c>
      <c r="AP63" s="22" t="str">
        <f>HYPERLINK("mailto:elyas71@hotmail.com","elyas71@hotmail.com")</f>
        <v>elyas71@hotmail.com</v>
      </c>
      <c r="AQ63" s="18" t="s">
        <v>1249</v>
      </c>
      <c r="AS63" t="s">
        <v>1250</v>
      </c>
      <c r="AT63" s="3">
        <v>43281</v>
      </c>
      <c r="AU63" s="3">
        <v>43281</v>
      </c>
      <c r="AV63" s="2" t="s">
        <v>1272</v>
      </c>
    </row>
    <row r="64" spans="5:48" ht="178.5" x14ac:dyDescent="0.25">
      <c r="E64" s="16"/>
      <c r="F64" s="16"/>
      <c r="G64" s="16"/>
      <c r="H64" s="16"/>
      <c r="I64" s="11" t="s">
        <v>1273</v>
      </c>
      <c r="K64" s="2"/>
      <c r="L64" s="16"/>
      <c r="M64" s="16"/>
      <c r="N64" s="2"/>
      <c r="P64" s="16"/>
      <c r="Q64" s="16"/>
      <c r="R64" s="16"/>
      <c r="S64">
        <v>1536</v>
      </c>
      <c r="V64" t="s">
        <v>1071</v>
      </c>
      <c r="X64" s="16"/>
      <c r="Y64" s="16"/>
      <c r="Z64" s="16"/>
      <c r="AA64" s="9">
        <v>2</v>
      </c>
      <c r="AD64" t="s">
        <v>1161</v>
      </c>
      <c r="AE64" t="s">
        <v>1161</v>
      </c>
      <c r="AF64" t="s">
        <v>1161</v>
      </c>
      <c r="AH64" t="s">
        <v>1161</v>
      </c>
      <c r="AI64" t="s">
        <v>1161</v>
      </c>
      <c r="AJ64" t="s">
        <v>1161</v>
      </c>
      <c r="AK64" t="s">
        <v>1212</v>
      </c>
      <c r="AL64" s="22" t="str">
        <f>HYPERLINK("mailto:autoserviciorosarito@hotmail.com","autoserviciorosarito@hotmail.com")</f>
        <v>autoserviciorosarito@hotmail.com</v>
      </c>
      <c r="AM64" t="s">
        <v>1251</v>
      </c>
      <c r="AO64" s="16" t="s">
        <v>1212</v>
      </c>
      <c r="AP64" s="22" t="str">
        <f>HYPERLINK("mailto:autoserviciorosarito@hotmail.com","autoserviciorosarito@hotmail.com")</f>
        <v>autoserviciorosarito@hotmail.com</v>
      </c>
      <c r="AQ64" s="18" t="s">
        <v>1249</v>
      </c>
      <c r="AS64" t="s">
        <v>1250</v>
      </c>
      <c r="AT64" s="3">
        <v>43281</v>
      </c>
      <c r="AU64" s="3">
        <v>43281</v>
      </c>
      <c r="AV64" s="2" t="s">
        <v>1272</v>
      </c>
    </row>
    <row r="65" spans="5:48" ht="178.5" x14ac:dyDescent="0.25">
      <c r="E65" s="16"/>
      <c r="F65" s="16"/>
      <c r="G65" s="16"/>
      <c r="H65" s="16"/>
      <c r="I65" s="11" t="s">
        <v>1273</v>
      </c>
      <c r="K65" s="2"/>
      <c r="L65" s="16"/>
      <c r="M65" s="16"/>
      <c r="N65" s="2"/>
      <c r="P65" s="16"/>
      <c r="Q65" s="16"/>
      <c r="R65" s="16"/>
      <c r="S65">
        <v>1350</v>
      </c>
      <c r="T65" t="s">
        <v>1020</v>
      </c>
      <c r="V65" t="s">
        <v>1072</v>
      </c>
      <c r="X65" s="16"/>
      <c r="Y65" s="16"/>
      <c r="Z65" s="16"/>
      <c r="AA65" s="9">
        <v>2</v>
      </c>
      <c r="AD65" t="s">
        <v>1161</v>
      </c>
      <c r="AE65" t="s">
        <v>1161</v>
      </c>
      <c r="AF65" t="s">
        <v>1161</v>
      </c>
      <c r="AH65" t="s">
        <v>1161</v>
      </c>
      <c r="AI65" t="s">
        <v>1161</v>
      </c>
      <c r="AJ65" t="s">
        <v>1161</v>
      </c>
      <c r="AK65" t="s">
        <v>1213</v>
      </c>
      <c r="AL65" s="22" t="str">
        <f>HYPERLINK("mailto:alexp_sevilla@hotmail.com","alexp_sevilla@hotmail.com")</f>
        <v>alexp_sevilla@hotmail.com</v>
      </c>
      <c r="AM65" t="s">
        <v>1251</v>
      </c>
      <c r="AO65" s="16" t="s">
        <v>1213</v>
      </c>
      <c r="AP65" s="22" t="str">
        <f>HYPERLINK("mailto:alexp_sevilla@hotmail.com","alexp_sevilla@hotmail.com")</f>
        <v>alexp_sevilla@hotmail.com</v>
      </c>
      <c r="AQ65" s="18" t="s">
        <v>1249</v>
      </c>
      <c r="AS65" t="s">
        <v>1250</v>
      </c>
      <c r="AT65" s="3">
        <v>43281</v>
      </c>
      <c r="AU65" s="3">
        <v>43281</v>
      </c>
      <c r="AV65" s="2" t="s">
        <v>1272</v>
      </c>
    </row>
    <row r="66" spans="5:48" ht="178.5" x14ac:dyDescent="0.25">
      <c r="E66" s="16"/>
      <c r="F66" s="16"/>
      <c r="G66" s="16"/>
      <c r="H66" s="16"/>
      <c r="I66" s="11" t="s">
        <v>1273</v>
      </c>
      <c r="K66" s="2"/>
      <c r="L66" s="16"/>
      <c r="M66" s="16"/>
      <c r="N66" s="2"/>
      <c r="P66" s="16"/>
      <c r="Q66" s="16"/>
      <c r="R66" s="16"/>
      <c r="S66">
        <v>10831</v>
      </c>
      <c r="T66">
        <v>5</v>
      </c>
      <c r="W66" s="10" t="s">
        <v>1253</v>
      </c>
      <c r="X66" s="16" t="s">
        <v>1252</v>
      </c>
      <c r="Y66" s="17" t="s">
        <v>1268</v>
      </c>
      <c r="Z66" s="16" t="s">
        <v>1252</v>
      </c>
      <c r="AA66" s="9">
        <v>2</v>
      </c>
      <c r="AD66" t="s">
        <v>1161</v>
      </c>
      <c r="AE66" t="s">
        <v>1161</v>
      </c>
      <c r="AF66" t="s">
        <v>1161</v>
      </c>
      <c r="AH66" t="s">
        <v>1161</v>
      </c>
      <c r="AI66" t="s">
        <v>1161</v>
      </c>
      <c r="AJ66" t="s">
        <v>1161</v>
      </c>
      <c r="AK66" t="s">
        <v>1214</v>
      </c>
      <c r="AL66" s="22" t="str">
        <f>HYPERLINK("mailto:ivanhiramrgz@hotmail.com","ivanhiramrgz@hotmail.com")</f>
        <v>ivanhiramrgz@hotmail.com</v>
      </c>
      <c r="AM66" t="s">
        <v>1251</v>
      </c>
      <c r="AO66" s="16" t="s">
        <v>1214</v>
      </c>
      <c r="AP66" s="22" t="str">
        <f>HYPERLINK("mailto:ivanhiramrgz@hotmail.com","ivanhiramrgz@hotmail.com")</f>
        <v>ivanhiramrgz@hotmail.com</v>
      </c>
      <c r="AQ66" s="18" t="s">
        <v>1249</v>
      </c>
      <c r="AS66" t="s">
        <v>1250</v>
      </c>
      <c r="AT66" s="3">
        <v>43281</v>
      </c>
      <c r="AU66" s="3">
        <v>43281</v>
      </c>
      <c r="AV66" s="2" t="s">
        <v>1272</v>
      </c>
    </row>
    <row r="67" spans="5:48" ht="178.5" x14ac:dyDescent="0.25">
      <c r="E67" s="16"/>
      <c r="F67" s="16"/>
      <c r="G67" s="16"/>
      <c r="H67" s="16"/>
      <c r="I67" s="11" t="s">
        <v>1273</v>
      </c>
      <c r="K67" s="2"/>
      <c r="L67" s="16"/>
      <c r="M67" s="16"/>
      <c r="N67" s="2"/>
      <c r="P67" s="16"/>
      <c r="Q67" s="16"/>
      <c r="R67" s="16"/>
      <c r="S67">
        <v>843</v>
      </c>
      <c r="T67">
        <v>13</v>
      </c>
      <c r="X67" s="16"/>
      <c r="Y67" s="16"/>
      <c r="Z67" s="16"/>
      <c r="AA67" s="9">
        <v>2</v>
      </c>
      <c r="AD67" t="s">
        <v>1161</v>
      </c>
      <c r="AE67" t="s">
        <v>1161</v>
      </c>
      <c r="AF67" t="s">
        <v>1161</v>
      </c>
      <c r="AH67" t="s">
        <v>1161</v>
      </c>
      <c r="AI67" t="s">
        <v>1161</v>
      </c>
      <c r="AJ67" t="s">
        <v>1161</v>
      </c>
      <c r="AK67" t="s">
        <v>1215</v>
      </c>
      <c r="AL67" s="22" t="str">
        <f>HYPERLINK("mailto:depablosseguros@hotmail.com","depablosseguros@hotmail.com")</f>
        <v>depablosseguros@hotmail.com</v>
      </c>
      <c r="AM67" t="s">
        <v>1251</v>
      </c>
      <c r="AO67" s="16" t="s">
        <v>1215</v>
      </c>
      <c r="AP67" s="22" t="str">
        <f>HYPERLINK("mailto:depablosseguros@hotmail.com","depablosseguros@hotmail.com")</f>
        <v>depablosseguros@hotmail.com</v>
      </c>
      <c r="AQ67" s="18" t="s">
        <v>1249</v>
      </c>
      <c r="AS67" t="s">
        <v>1250</v>
      </c>
      <c r="AT67" s="3">
        <v>43281</v>
      </c>
      <c r="AU67" s="3">
        <v>43281</v>
      </c>
      <c r="AV67" s="2" t="s">
        <v>1272</v>
      </c>
    </row>
    <row r="68" spans="5:48" ht="178.5" x14ac:dyDescent="0.25">
      <c r="E68" s="16"/>
      <c r="F68" s="16"/>
      <c r="G68" s="16"/>
      <c r="H68" s="16"/>
      <c r="I68" s="11" t="s">
        <v>1273</v>
      </c>
      <c r="K68" s="2"/>
      <c r="L68" s="16"/>
      <c r="M68" s="16"/>
      <c r="N68" s="2"/>
      <c r="P68" s="16"/>
      <c r="Q68" s="16"/>
      <c r="R68" s="16"/>
      <c r="S68">
        <v>176</v>
      </c>
      <c r="X68" s="16"/>
      <c r="Y68" s="16"/>
      <c r="Z68" s="16"/>
      <c r="AA68" s="9">
        <v>2</v>
      </c>
      <c r="AD68" t="s">
        <v>1161</v>
      </c>
      <c r="AE68" t="s">
        <v>1161</v>
      </c>
      <c r="AF68" t="s">
        <v>1161</v>
      </c>
      <c r="AH68" t="s">
        <v>1161</v>
      </c>
      <c r="AI68" t="s">
        <v>1161</v>
      </c>
      <c r="AJ68" t="s">
        <v>1161</v>
      </c>
      <c r="AK68" t="s">
        <v>1216</v>
      </c>
      <c r="AL68" s="22" t="str">
        <f>HYPERLINK("mailto:ferreterialagloria@hotmail.com","ferreterialagloria@hotmail.com")</f>
        <v>ferreterialagloria@hotmail.com</v>
      </c>
      <c r="AM68" t="s">
        <v>1251</v>
      </c>
      <c r="AO68" s="16" t="s">
        <v>1216</v>
      </c>
      <c r="AP68" s="22" t="str">
        <f>HYPERLINK("mailto:ferreterialagloria@hotmail.com","ferreterialagloria@hotmail.com")</f>
        <v>ferreterialagloria@hotmail.com</v>
      </c>
      <c r="AQ68" s="18" t="s">
        <v>1249</v>
      </c>
      <c r="AS68" t="s">
        <v>1250</v>
      </c>
      <c r="AT68" s="3">
        <v>43281</v>
      </c>
      <c r="AU68" s="3">
        <v>43281</v>
      </c>
      <c r="AV68" s="2" t="s">
        <v>1272</v>
      </c>
    </row>
    <row r="69" spans="5:48" ht="178.5" x14ac:dyDescent="0.25">
      <c r="E69" s="16"/>
      <c r="F69" s="16"/>
      <c r="G69" s="16"/>
      <c r="H69" s="16"/>
      <c r="I69" s="11" t="s">
        <v>1273</v>
      </c>
      <c r="K69" s="2"/>
      <c r="L69" s="16"/>
      <c r="M69" s="16"/>
      <c r="N69" s="2"/>
      <c r="P69" s="16"/>
      <c r="Q69" s="16"/>
      <c r="R69" s="16"/>
      <c r="S69">
        <v>83400</v>
      </c>
      <c r="V69" t="s">
        <v>1073</v>
      </c>
      <c r="W69">
        <v>2508</v>
      </c>
      <c r="X69" s="16" t="s">
        <v>1256</v>
      </c>
      <c r="Y69" s="16"/>
      <c r="Z69" s="16" t="s">
        <v>1256</v>
      </c>
      <c r="AA69" s="9">
        <v>26</v>
      </c>
      <c r="AD69" t="s">
        <v>1161</v>
      </c>
      <c r="AE69" t="s">
        <v>1161</v>
      </c>
      <c r="AF69" t="s">
        <v>1161</v>
      </c>
      <c r="AH69" t="s">
        <v>1161</v>
      </c>
      <c r="AI69" t="s">
        <v>1161</v>
      </c>
      <c r="AJ69" t="s">
        <v>1161</v>
      </c>
      <c r="AK69" t="s">
        <v>1217</v>
      </c>
      <c r="AL69" s="22" t="str">
        <f>HYPERLINK("mailto:creditoycobranza@grupocentra.mx","creditoycobranza@grupocentra.mx")</f>
        <v>creditoycobranza@grupocentra.mx</v>
      </c>
      <c r="AM69" t="s">
        <v>1251</v>
      </c>
      <c r="AO69" s="16" t="s">
        <v>1217</v>
      </c>
      <c r="AP69" s="22" t="str">
        <f>HYPERLINK("mailto:creditoycobranza@grupocentra.mx","creditoycobranza@grupocentra.mx")</f>
        <v>creditoycobranza@grupocentra.mx</v>
      </c>
      <c r="AQ69" s="18" t="s">
        <v>1249</v>
      </c>
      <c r="AS69" t="s">
        <v>1250</v>
      </c>
      <c r="AT69" s="3">
        <v>43281</v>
      </c>
      <c r="AU69" s="3">
        <v>43281</v>
      </c>
      <c r="AV69" s="2" t="s">
        <v>1272</v>
      </c>
    </row>
    <row r="70" spans="5:48" ht="178.5" x14ac:dyDescent="0.25">
      <c r="E70" s="16"/>
      <c r="F70" s="16"/>
      <c r="G70" s="16"/>
      <c r="H70" s="16"/>
      <c r="I70" s="11" t="s">
        <v>1273</v>
      </c>
      <c r="K70" s="2"/>
      <c r="L70" s="16"/>
      <c r="M70" s="16"/>
      <c r="N70" s="2"/>
      <c r="P70" s="16"/>
      <c r="Q70" s="16"/>
      <c r="R70" s="16"/>
      <c r="S70">
        <v>14</v>
      </c>
      <c r="V70" t="s">
        <v>1074</v>
      </c>
      <c r="X70" s="16"/>
      <c r="Y70" s="16"/>
      <c r="Z70" s="16"/>
      <c r="AA70" s="9">
        <v>2</v>
      </c>
      <c r="AD70" t="s">
        <v>1161</v>
      </c>
      <c r="AE70" t="s">
        <v>1161</v>
      </c>
      <c r="AF70" t="s">
        <v>1161</v>
      </c>
      <c r="AH70" t="s">
        <v>1161</v>
      </c>
      <c r="AI70" t="s">
        <v>1161</v>
      </c>
      <c r="AJ70" t="s">
        <v>1161</v>
      </c>
      <c r="AK70" t="s">
        <v>1218</v>
      </c>
      <c r="AL70" s="15"/>
      <c r="AM70" t="s">
        <v>1251</v>
      </c>
      <c r="AO70" s="16" t="s">
        <v>1218</v>
      </c>
      <c r="AP70" s="15"/>
      <c r="AQ70" s="18" t="s">
        <v>1249</v>
      </c>
      <c r="AS70" t="s">
        <v>1250</v>
      </c>
      <c r="AT70" s="3">
        <v>43281</v>
      </c>
      <c r="AU70" s="3">
        <v>43281</v>
      </c>
      <c r="AV70" s="2" t="s">
        <v>1272</v>
      </c>
    </row>
    <row r="71" spans="5:48" ht="178.5" x14ac:dyDescent="0.25">
      <c r="E71" s="16"/>
      <c r="F71" s="16"/>
      <c r="G71" s="16"/>
      <c r="H71" s="16"/>
      <c r="I71" s="11" t="s">
        <v>1273</v>
      </c>
      <c r="K71" s="2"/>
      <c r="L71" s="16"/>
      <c r="M71" s="16"/>
      <c r="N71" s="2"/>
      <c r="P71" s="16"/>
      <c r="Q71" s="16"/>
      <c r="R71" s="16"/>
      <c r="S71">
        <v>2000</v>
      </c>
      <c r="T71" t="s">
        <v>1021</v>
      </c>
      <c r="V71" t="s">
        <v>1075</v>
      </c>
      <c r="W71" s="10" t="s">
        <v>1270</v>
      </c>
      <c r="X71" s="16" t="s">
        <v>1257</v>
      </c>
      <c r="Y71" s="16"/>
      <c r="Z71" s="16" t="s">
        <v>1257</v>
      </c>
      <c r="AA71" s="9">
        <v>15</v>
      </c>
      <c r="AD71" t="s">
        <v>1161</v>
      </c>
      <c r="AE71" t="s">
        <v>1161</v>
      </c>
      <c r="AF71" t="s">
        <v>1161</v>
      </c>
      <c r="AH71" t="s">
        <v>1161</v>
      </c>
      <c r="AI71" t="s">
        <v>1161</v>
      </c>
      <c r="AJ71" t="s">
        <v>1161</v>
      </c>
      <c r="AK71" t="s">
        <v>1219</v>
      </c>
      <c r="AL71" s="22" t="str">
        <f>HYPERLINK("mailto:igutierrezc.@televisa.com.mx","igutierrezc.@televisa.com.mx ")</f>
        <v xml:space="preserve">igutierrezc.@televisa.com.mx </v>
      </c>
      <c r="AM71" t="s">
        <v>1251</v>
      </c>
      <c r="AO71" s="16" t="s">
        <v>1219</v>
      </c>
      <c r="AP71" s="22" t="str">
        <f>HYPERLINK("mailto:igutierrezc.@televisa.com.mx","igutierrezc.@televisa.com.mx ")</f>
        <v xml:space="preserve">igutierrezc.@televisa.com.mx </v>
      </c>
      <c r="AQ71" s="18" t="s">
        <v>1249</v>
      </c>
      <c r="AS71" t="s">
        <v>1250</v>
      </c>
      <c r="AT71" s="3">
        <v>43281</v>
      </c>
      <c r="AU71" s="3">
        <v>43281</v>
      </c>
      <c r="AV71" s="2" t="s">
        <v>1272</v>
      </c>
    </row>
    <row r="72" spans="5:48" ht="178.5" x14ac:dyDescent="0.25">
      <c r="E72" s="16"/>
      <c r="F72" s="16"/>
      <c r="G72" s="16"/>
      <c r="H72" s="16"/>
      <c r="I72" s="11" t="s">
        <v>1273</v>
      </c>
      <c r="K72" s="2"/>
      <c r="L72" s="16"/>
      <c r="M72" s="16"/>
      <c r="N72" s="2"/>
      <c r="P72" s="16"/>
      <c r="Q72" s="16"/>
      <c r="R72" s="16"/>
      <c r="S72">
        <v>13606</v>
      </c>
      <c r="V72" t="s">
        <v>1076</v>
      </c>
      <c r="X72" s="16"/>
      <c r="Y72" s="16"/>
      <c r="Z72" s="16"/>
      <c r="AA72" s="9">
        <v>2</v>
      </c>
      <c r="AD72" t="s">
        <v>1161</v>
      </c>
      <c r="AE72" t="s">
        <v>1161</v>
      </c>
      <c r="AF72" t="s">
        <v>1161</v>
      </c>
      <c r="AH72" t="s">
        <v>1161</v>
      </c>
      <c r="AI72" t="s">
        <v>1161</v>
      </c>
      <c r="AJ72" t="s">
        <v>1161</v>
      </c>
      <c r="AK72" t="s">
        <v>1220</v>
      </c>
      <c r="AL72" s="22" t="str">
        <f>HYPERLINK("mailto:ventas@blindadoseguro.com","ventas@blindadoseguro.com")</f>
        <v>ventas@blindadoseguro.com</v>
      </c>
      <c r="AM72" t="s">
        <v>1251</v>
      </c>
      <c r="AO72" s="16" t="s">
        <v>1220</v>
      </c>
      <c r="AP72" s="22" t="str">
        <f>HYPERLINK("mailto:ventas@blindadoseguro.com","ventas@blindadoseguro.com")</f>
        <v>ventas@blindadoseguro.com</v>
      </c>
      <c r="AQ72" s="18" t="s">
        <v>1249</v>
      </c>
      <c r="AS72" t="s">
        <v>1250</v>
      </c>
      <c r="AT72" s="3">
        <v>43281</v>
      </c>
      <c r="AU72" s="3">
        <v>43281</v>
      </c>
      <c r="AV72" s="2" t="s">
        <v>1272</v>
      </c>
    </row>
    <row r="73" spans="5:48" ht="178.5" x14ac:dyDescent="0.25">
      <c r="E73" s="16"/>
      <c r="F73" s="16"/>
      <c r="G73" s="16"/>
      <c r="H73" s="16"/>
      <c r="I73" s="11" t="s">
        <v>1273</v>
      </c>
      <c r="K73" s="2"/>
      <c r="L73" s="16"/>
      <c r="M73" s="16"/>
      <c r="N73" s="2"/>
      <c r="P73" s="16"/>
      <c r="Q73" s="16"/>
      <c r="R73" s="16"/>
      <c r="S73">
        <v>7176</v>
      </c>
      <c r="V73" t="s">
        <v>1077</v>
      </c>
      <c r="X73" s="16"/>
      <c r="Y73" s="16"/>
      <c r="Z73" s="16"/>
      <c r="AA73" s="9">
        <v>2</v>
      </c>
      <c r="AD73" t="s">
        <v>1161</v>
      </c>
      <c r="AE73" t="s">
        <v>1161</v>
      </c>
      <c r="AF73" t="s">
        <v>1161</v>
      </c>
      <c r="AH73" t="s">
        <v>1161</v>
      </c>
      <c r="AI73" t="s">
        <v>1161</v>
      </c>
      <c r="AJ73" t="s">
        <v>1161</v>
      </c>
      <c r="AK73" t="s">
        <v>1221</v>
      </c>
      <c r="AL73" s="22" t="str">
        <f>HYPERLINK("mailto:aarenas@labgamboa.com","aarenas@labgamboa.com")</f>
        <v>aarenas@labgamboa.com</v>
      </c>
      <c r="AM73" t="s">
        <v>1251</v>
      </c>
      <c r="AO73" s="16" t="s">
        <v>1221</v>
      </c>
      <c r="AP73" s="22" t="str">
        <f>HYPERLINK("mailto:aarenas@labgamboa.com","aarenas@labgamboa.com")</f>
        <v>aarenas@labgamboa.com</v>
      </c>
      <c r="AQ73" s="18" t="s">
        <v>1249</v>
      </c>
      <c r="AS73" t="s">
        <v>1250</v>
      </c>
      <c r="AT73" s="3">
        <v>43281</v>
      </c>
      <c r="AU73" s="3">
        <v>43281</v>
      </c>
      <c r="AV73" s="2" t="s">
        <v>1272</v>
      </c>
    </row>
    <row r="74" spans="5:48" ht="178.5" x14ac:dyDescent="0.25">
      <c r="E74" s="16"/>
      <c r="F74" s="16"/>
      <c r="G74" s="16"/>
      <c r="H74" s="16"/>
      <c r="I74" s="11" t="s">
        <v>1273</v>
      </c>
      <c r="K74" s="2"/>
      <c r="L74" s="16"/>
      <c r="M74" s="16"/>
      <c r="N74" s="2"/>
      <c r="P74" s="16"/>
      <c r="Q74" s="16"/>
      <c r="R74" s="16"/>
      <c r="S74">
        <v>3315</v>
      </c>
      <c r="T74">
        <v>43</v>
      </c>
      <c r="V74" t="s">
        <v>1078</v>
      </c>
      <c r="X74" s="16"/>
      <c r="Y74" s="16"/>
      <c r="Z74" s="16"/>
      <c r="AA74" s="9">
        <v>2</v>
      </c>
      <c r="AD74" t="s">
        <v>1161</v>
      </c>
      <c r="AE74" t="s">
        <v>1161</v>
      </c>
      <c r="AF74" t="s">
        <v>1161</v>
      </c>
      <c r="AH74" t="s">
        <v>1161</v>
      </c>
      <c r="AI74" t="s">
        <v>1161</v>
      </c>
      <c r="AJ74" t="s">
        <v>1161</v>
      </c>
      <c r="AK74" t="s">
        <v>1222</v>
      </c>
      <c r="AL74" s="15"/>
      <c r="AM74" t="s">
        <v>1251</v>
      </c>
      <c r="AO74" s="16" t="s">
        <v>1222</v>
      </c>
      <c r="AP74" s="15"/>
      <c r="AQ74" s="18" t="s">
        <v>1249</v>
      </c>
      <c r="AS74" t="s">
        <v>1250</v>
      </c>
      <c r="AT74" s="3">
        <v>43281</v>
      </c>
      <c r="AU74" s="3">
        <v>43281</v>
      </c>
      <c r="AV74" s="2" t="s">
        <v>1272</v>
      </c>
    </row>
    <row r="75" spans="5:48" ht="178.5" x14ac:dyDescent="0.25">
      <c r="E75" s="16"/>
      <c r="F75" s="16"/>
      <c r="G75" s="16"/>
      <c r="H75" s="16"/>
      <c r="I75" s="11" t="s">
        <v>1273</v>
      </c>
      <c r="K75" s="2"/>
      <c r="L75" s="16"/>
      <c r="M75" s="16"/>
      <c r="N75" s="2"/>
      <c r="P75" s="16"/>
      <c r="Q75" s="16"/>
      <c r="R75" s="16"/>
      <c r="S75">
        <v>300</v>
      </c>
      <c r="V75" t="s">
        <v>1079</v>
      </c>
      <c r="X75" s="16"/>
      <c r="Y75" s="16"/>
      <c r="Z75" s="16"/>
      <c r="AA75" s="9">
        <v>2</v>
      </c>
      <c r="AD75" t="s">
        <v>1161</v>
      </c>
      <c r="AE75" t="s">
        <v>1161</v>
      </c>
      <c r="AF75" t="s">
        <v>1161</v>
      </c>
      <c r="AH75" t="s">
        <v>1161</v>
      </c>
      <c r="AI75" t="s">
        <v>1161</v>
      </c>
      <c r="AJ75" t="s">
        <v>1161</v>
      </c>
      <c r="AK75" t="s">
        <v>1223</v>
      </c>
      <c r="AL75" s="22" t="str">
        <f>HYPERLINK("mailto:mariorivera@canal176.com","mariorivera@canal176.com")</f>
        <v>mariorivera@canal176.com</v>
      </c>
      <c r="AM75" t="s">
        <v>1251</v>
      </c>
      <c r="AO75" s="16" t="s">
        <v>1223</v>
      </c>
      <c r="AP75" s="22" t="str">
        <f>HYPERLINK("mailto:mariorivera@canal176.com","mariorivera@canal176.com")</f>
        <v>mariorivera@canal176.com</v>
      </c>
      <c r="AQ75" s="18" t="s">
        <v>1249</v>
      </c>
      <c r="AS75" t="s">
        <v>1250</v>
      </c>
      <c r="AT75" s="3">
        <v>43281</v>
      </c>
      <c r="AU75" s="3">
        <v>43281</v>
      </c>
      <c r="AV75" s="2" t="s">
        <v>1272</v>
      </c>
    </row>
    <row r="76" spans="5:48" ht="178.5" x14ac:dyDescent="0.25">
      <c r="E76" s="16"/>
      <c r="F76" s="16"/>
      <c r="G76" s="16"/>
      <c r="H76" s="16"/>
      <c r="I76" s="11" t="s">
        <v>1273</v>
      </c>
      <c r="K76" s="2"/>
      <c r="L76" s="16"/>
      <c r="M76" s="16"/>
      <c r="N76" s="2"/>
      <c r="P76" s="16"/>
      <c r="Q76" s="16"/>
      <c r="R76" s="16"/>
      <c r="S76">
        <v>668</v>
      </c>
      <c r="V76" t="s">
        <v>1080</v>
      </c>
      <c r="X76" s="16"/>
      <c r="Y76" s="16"/>
      <c r="Z76" s="16"/>
      <c r="AA76" s="9">
        <v>2</v>
      </c>
      <c r="AD76" t="s">
        <v>1161</v>
      </c>
      <c r="AE76" t="s">
        <v>1161</v>
      </c>
      <c r="AF76" t="s">
        <v>1161</v>
      </c>
      <c r="AH76" t="s">
        <v>1161</v>
      </c>
      <c r="AI76" t="s">
        <v>1161</v>
      </c>
      <c r="AJ76" t="s">
        <v>1161</v>
      </c>
      <c r="AK76" t="s">
        <v>1224</v>
      </c>
      <c r="AL76" s="22" t="str">
        <f>HYPERLINK("mailto:ferreteriadelpacifico@prodigy.net.mx","ferreteriadelpacifico@prodigy.net.mx")</f>
        <v>ferreteriadelpacifico@prodigy.net.mx</v>
      </c>
      <c r="AM76" t="s">
        <v>1251</v>
      </c>
      <c r="AO76" s="16" t="s">
        <v>1224</v>
      </c>
      <c r="AP76" s="22" t="str">
        <f>HYPERLINK("mailto:ferreteriadelpacifico@prodigy.net.mx","ferreteriadelpacifico@prodigy.net.mx")</f>
        <v>ferreteriadelpacifico@prodigy.net.mx</v>
      </c>
      <c r="AQ76" s="18" t="s">
        <v>1249</v>
      </c>
      <c r="AS76" t="s">
        <v>1250</v>
      </c>
      <c r="AT76" s="3">
        <v>43281</v>
      </c>
      <c r="AU76" s="3">
        <v>43281</v>
      </c>
      <c r="AV76" s="2" t="s">
        <v>1272</v>
      </c>
    </row>
    <row r="77" spans="5:48" ht="178.5" x14ac:dyDescent="0.25">
      <c r="E77" s="16"/>
      <c r="F77" s="16"/>
      <c r="G77" s="16"/>
      <c r="H77" s="16"/>
      <c r="I77" s="11" t="s">
        <v>1273</v>
      </c>
      <c r="K77" s="2"/>
      <c r="L77" s="16"/>
      <c r="M77" s="16"/>
      <c r="N77" s="2"/>
      <c r="P77" s="16"/>
      <c r="Q77" s="16"/>
      <c r="R77" s="16"/>
      <c r="S77">
        <v>9068</v>
      </c>
      <c r="V77" t="s">
        <v>1081</v>
      </c>
      <c r="X77" s="16"/>
      <c r="Y77" s="16"/>
      <c r="Z77" s="16"/>
      <c r="AA77" s="9">
        <v>2</v>
      </c>
      <c r="AD77" t="s">
        <v>1161</v>
      </c>
      <c r="AE77" t="s">
        <v>1161</v>
      </c>
      <c r="AF77" t="s">
        <v>1161</v>
      </c>
      <c r="AH77" t="s">
        <v>1161</v>
      </c>
      <c r="AI77" t="s">
        <v>1161</v>
      </c>
      <c r="AJ77" t="s">
        <v>1161</v>
      </c>
      <c r="AK77" t="s">
        <v>1225</v>
      </c>
      <c r="AL77" s="22" t="str">
        <f>HYPERLINK("mailto:anahi-hz@hotmal.com","anahi-hz@hotmal.com")</f>
        <v>anahi-hz@hotmal.com</v>
      </c>
      <c r="AM77" t="s">
        <v>1251</v>
      </c>
      <c r="AO77" s="16" t="s">
        <v>1225</v>
      </c>
      <c r="AP77" s="22" t="str">
        <f>HYPERLINK("mailto:anahi-hz@hotmal.com","anahi-hz@hotmal.com")</f>
        <v>anahi-hz@hotmal.com</v>
      </c>
      <c r="AQ77" s="18" t="s">
        <v>1249</v>
      </c>
      <c r="AS77" t="s">
        <v>1250</v>
      </c>
      <c r="AT77" s="3">
        <v>43281</v>
      </c>
      <c r="AU77" s="3">
        <v>43281</v>
      </c>
      <c r="AV77" s="2" t="s">
        <v>1272</v>
      </c>
    </row>
    <row r="78" spans="5:48" ht="178.5" x14ac:dyDescent="0.25">
      <c r="E78" s="16"/>
      <c r="F78" s="16"/>
      <c r="G78" s="16"/>
      <c r="H78" s="16"/>
      <c r="I78" s="11" t="s">
        <v>1273</v>
      </c>
      <c r="K78" s="2"/>
      <c r="L78" s="16"/>
      <c r="M78" s="16"/>
      <c r="N78" s="2"/>
      <c r="P78" s="16"/>
      <c r="Q78" s="16"/>
      <c r="R78" s="16"/>
      <c r="S78">
        <v>2003</v>
      </c>
      <c r="T78">
        <v>16</v>
      </c>
      <c r="V78" t="s">
        <v>1082</v>
      </c>
      <c r="X78" s="16"/>
      <c r="Y78" s="16"/>
      <c r="Z78" s="16"/>
      <c r="AA78" s="9">
        <v>2</v>
      </c>
      <c r="AD78" t="s">
        <v>1161</v>
      </c>
      <c r="AE78" t="s">
        <v>1161</v>
      </c>
      <c r="AF78" t="s">
        <v>1161</v>
      </c>
      <c r="AH78" t="s">
        <v>1161</v>
      </c>
      <c r="AI78" t="s">
        <v>1161</v>
      </c>
      <c r="AJ78" t="s">
        <v>1161</v>
      </c>
      <c r="AK78" t="s">
        <v>1226</v>
      </c>
      <c r="AL78" s="22" t="str">
        <f>HYPERLINK("mailto:bajaview@hotmail.com","bajaview@hotmail.com")</f>
        <v>bajaview@hotmail.com</v>
      </c>
      <c r="AM78" t="s">
        <v>1251</v>
      </c>
      <c r="AO78" s="16" t="s">
        <v>1226</v>
      </c>
      <c r="AP78" s="22" t="str">
        <f>HYPERLINK("mailto:bajaview@hotmail.com","bajaview@hotmail.com")</f>
        <v>bajaview@hotmail.com</v>
      </c>
      <c r="AQ78" s="18" t="s">
        <v>1249</v>
      </c>
      <c r="AS78" t="s">
        <v>1250</v>
      </c>
      <c r="AT78" s="3">
        <v>43281</v>
      </c>
      <c r="AU78" s="3">
        <v>43281</v>
      </c>
      <c r="AV78" s="2" t="s">
        <v>1272</v>
      </c>
    </row>
    <row r="79" spans="5:48" ht="178.5" x14ac:dyDescent="0.25">
      <c r="E79" s="16"/>
      <c r="F79" s="16"/>
      <c r="G79" s="16"/>
      <c r="H79" s="16"/>
      <c r="I79" s="11" t="s">
        <v>1273</v>
      </c>
      <c r="K79" s="2"/>
      <c r="L79" s="16"/>
      <c r="M79" s="16"/>
      <c r="N79" s="2"/>
      <c r="P79" s="16"/>
      <c r="Q79" s="16"/>
      <c r="R79" s="16"/>
      <c r="S79">
        <v>9950</v>
      </c>
      <c r="V79" t="s">
        <v>1083</v>
      </c>
      <c r="W79" s="10" t="s">
        <v>1253</v>
      </c>
      <c r="X79" s="16" t="s">
        <v>1252</v>
      </c>
      <c r="Y79" s="17" t="s">
        <v>1268</v>
      </c>
      <c r="Z79" s="16" t="s">
        <v>1252</v>
      </c>
      <c r="AA79" s="9">
        <v>2</v>
      </c>
      <c r="AD79" t="s">
        <v>1161</v>
      </c>
      <c r="AE79" t="s">
        <v>1161</v>
      </c>
      <c r="AF79" t="s">
        <v>1161</v>
      </c>
      <c r="AH79" t="s">
        <v>1161</v>
      </c>
      <c r="AI79" t="s">
        <v>1161</v>
      </c>
      <c r="AJ79" t="s">
        <v>1161</v>
      </c>
      <c r="AK79" t="s">
        <v>1227</v>
      </c>
      <c r="AL79" s="22" t="str">
        <f>HYPERLINK("mailto:gerente.general@nissantijuana.com","gerente.general@nissantijuana.com")</f>
        <v>gerente.general@nissantijuana.com</v>
      </c>
      <c r="AM79" t="s">
        <v>1251</v>
      </c>
      <c r="AO79" s="16" t="s">
        <v>1227</v>
      </c>
      <c r="AP79" s="22" t="str">
        <f>HYPERLINK("mailto:gerente.general@nissantijuana.com","gerente.general@nissantijuana.com")</f>
        <v>gerente.general@nissantijuana.com</v>
      </c>
      <c r="AQ79" s="18" t="s">
        <v>1249</v>
      </c>
      <c r="AS79" t="s">
        <v>1250</v>
      </c>
      <c r="AT79" s="3">
        <v>43281</v>
      </c>
      <c r="AU79" s="3">
        <v>43281</v>
      </c>
      <c r="AV79" s="2" t="s">
        <v>1272</v>
      </c>
    </row>
    <row r="80" spans="5:48" ht="178.5" x14ac:dyDescent="0.25">
      <c r="E80" s="16"/>
      <c r="F80" s="16"/>
      <c r="G80" s="16"/>
      <c r="H80" s="16"/>
      <c r="I80" s="11" t="s">
        <v>1273</v>
      </c>
      <c r="K80" s="2"/>
      <c r="L80" s="16"/>
      <c r="M80" s="16"/>
      <c r="N80" s="2"/>
      <c r="P80" s="16"/>
      <c r="Q80" s="16"/>
      <c r="R80" s="16"/>
      <c r="S80">
        <v>950</v>
      </c>
      <c r="T80">
        <v>12</v>
      </c>
      <c r="V80" t="s">
        <v>1084</v>
      </c>
      <c r="W80" s="10" t="s">
        <v>1253</v>
      </c>
      <c r="X80" s="16" t="s">
        <v>1252</v>
      </c>
      <c r="Y80" s="17" t="s">
        <v>1268</v>
      </c>
      <c r="Z80" s="16" t="s">
        <v>1252</v>
      </c>
      <c r="AA80" s="9">
        <v>2</v>
      </c>
      <c r="AD80" t="s">
        <v>1161</v>
      </c>
      <c r="AE80" t="s">
        <v>1161</v>
      </c>
      <c r="AF80" t="s">
        <v>1161</v>
      </c>
      <c r="AH80" t="s">
        <v>1161</v>
      </c>
      <c r="AI80" t="s">
        <v>1161</v>
      </c>
      <c r="AJ80" t="s">
        <v>1161</v>
      </c>
      <c r="AK80" t="s">
        <v>1228</v>
      </c>
      <c r="AL80" s="22" t="str">
        <f>HYPERLINK("mailto:emoroyoqui@uniradio.com","emoroyoqui@uniradio.com")</f>
        <v>emoroyoqui@uniradio.com</v>
      </c>
      <c r="AM80" t="s">
        <v>1251</v>
      </c>
      <c r="AO80" s="16" t="s">
        <v>1228</v>
      </c>
      <c r="AP80" s="22" t="str">
        <f>HYPERLINK("mailto:emoroyoqui@uniradio.com","emoroyoqui@uniradio.com")</f>
        <v>emoroyoqui@uniradio.com</v>
      </c>
      <c r="AQ80" s="18" t="s">
        <v>1249</v>
      </c>
      <c r="AS80" t="s">
        <v>1250</v>
      </c>
      <c r="AT80" s="3">
        <v>43281</v>
      </c>
      <c r="AU80" s="3">
        <v>43281</v>
      </c>
      <c r="AV80" s="2" t="s">
        <v>1272</v>
      </c>
    </row>
    <row r="81" spans="5:48" ht="178.5" x14ac:dyDescent="0.25">
      <c r="E81" s="16"/>
      <c r="F81" s="16"/>
      <c r="G81" s="16"/>
      <c r="H81" s="16"/>
      <c r="I81" s="11" t="s">
        <v>1273</v>
      </c>
      <c r="K81" s="2"/>
      <c r="L81" s="16"/>
      <c r="M81" s="16"/>
      <c r="N81" s="2"/>
      <c r="V81" t="s">
        <v>1085</v>
      </c>
      <c r="X81" s="16" t="s">
        <v>1258</v>
      </c>
      <c r="Y81" s="16"/>
      <c r="Z81" s="16" t="s">
        <v>1258</v>
      </c>
      <c r="AA81" s="9">
        <v>2</v>
      </c>
      <c r="AD81" t="s">
        <v>1161</v>
      </c>
      <c r="AE81" t="s">
        <v>1161</v>
      </c>
      <c r="AF81" t="s">
        <v>1161</v>
      </c>
      <c r="AH81" t="s">
        <v>1161</v>
      </c>
      <c r="AI81" t="s">
        <v>1161</v>
      </c>
      <c r="AJ81" t="s">
        <v>1161</v>
      </c>
      <c r="AK81" t="s">
        <v>1229</v>
      </c>
      <c r="AL81" s="15"/>
      <c r="AM81" t="s">
        <v>1251</v>
      </c>
      <c r="AO81" s="16" t="s">
        <v>1229</v>
      </c>
      <c r="AP81" s="15"/>
      <c r="AQ81" s="18" t="s">
        <v>1249</v>
      </c>
      <c r="AS81" t="s">
        <v>1250</v>
      </c>
      <c r="AT81" s="3">
        <v>43281</v>
      </c>
      <c r="AU81" s="3">
        <v>43281</v>
      </c>
      <c r="AV81" s="2" t="s">
        <v>1272</v>
      </c>
    </row>
    <row r="82" spans="5:48" ht="178.5" x14ac:dyDescent="0.25">
      <c r="E82" s="16"/>
      <c r="F82" s="16"/>
      <c r="G82" s="16"/>
      <c r="H82" s="16"/>
      <c r="I82" s="11" t="s">
        <v>1273</v>
      </c>
      <c r="K82" s="2"/>
      <c r="L82" s="16"/>
      <c r="M82" s="16"/>
      <c r="N82" s="2"/>
      <c r="S82">
        <v>2</v>
      </c>
      <c r="T82" t="s">
        <v>1022</v>
      </c>
      <c r="V82" t="s">
        <v>1086</v>
      </c>
      <c r="W82">
        <v>1</v>
      </c>
      <c r="X82" s="16" t="s">
        <v>1252</v>
      </c>
      <c r="Y82" s="17" t="s">
        <v>1268</v>
      </c>
      <c r="Z82" s="16" t="s">
        <v>1252</v>
      </c>
      <c r="AA82" s="9">
        <v>2</v>
      </c>
      <c r="AD82" t="s">
        <v>1161</v>
      </c>
      <c r="AE82" t="s">
        <v>1161</v>
      </c>
      <c r="AF82" t="s">
        <v>1161</v>
      </c>
      <c r="AH82" t="s">
        <v>1161</v>
      </c>
      <c r="AI82" t="s">
        <v>1161</v>
      </c>
      <c r="AJ82" t="s">
        <v>1161</v>
      </c>
      <c r="AK82" t="s">
        <v>1230</v>
      </c>
      <c r="AL82" s="22" t="str">
        <f>HYPERLINK("mailto:gabriela@sistesistv.com.mx","gabriela@sistesistv.com.mx")</f>
        <v>gabriela@sistesistv.com.mx</v>
      </c>
      <c r="AM82" t="s">
        <v>1251</v>
      </c>
      <c r="AO82" s="16" t="s">
        <v>1230</v>
      </c>
      <c r="AP82" s="22" t="str">
        <f>HYPERLINK("mailto:gabriela@sistesistv.com.mx","gabriela@sistesistv.com.mx")</f>
        <v>gabriela@sistesistv.com.mx</v>
      </c>
      <c r="AQ82" s="18" t="s">
        <v>1249</v>
      </c>
      <c r="AS82" t="s">
        <v>1250</v>
      </c>
      <c r="AT82" s="3">
        <v>43281</v>
      </c>
      <c r="AU82" s="3">
        <v>43281</v>
      </c>
      <c r="AV82" s="2" t="s">
        <v>1272</v>
      </c>
    </row>
    <row r="83" spans="5:48" ht="178.5" x14ac:dyDescent="0.25">
      <c r="E83" s="16"/>
      <c r="F83" s="16"/>
      <c r="G83" s="16"/>
      <c r="H83" s="16"/>
      <c r="I83" s="11" t="s">
        <v>1273</v>
      </c>
      <c r="K83" s="2"/>
      <c r="L83" s="16"/>
      <c r="M83" s="16"/>
      <c r="N83" s="2"/>
      <c r="S83">
        <v>102</v>
      </c>
      <c r="T83">
        <v>61</v>
      </c>
      <c r="V83" t="s">
        <v>1087</v>
      </c>
      <c r="X83" s="16"/>
      <c r="Y83" s="16"/>
      <c r="Z83" s="16"/>
      <c r="AA83" s="9">
        <v>2</v>
      </c>
      <c r="AD83" t="s">
        <v>1161</v>
      </c>
      <c r="AE83" t="s">
        <v>1161</v>
      </c>
      <c r="AF83" t="s">
        <v>1161</v>
      </c>
      <c r="AH83" t="s">
        <v>1161</v>
      </c>
      <c r="AI83" t="s">
        <v>1161</v>
      </c>
      <c r="AJ83" t="s">
        <v>1161</v>
      </c>
      <c r="AK83" t="s">
        <v>1231</v>
      </c>
      <c r="AL83" s="22" t="str">
        <f>HYPERLINK("mailto:lupita.flores@campausa.mx","lupita.flores@campausa.mx")</f>
        <v>lupita.flores@campausa.mx</v>
      </c>
      <c r="AM83" t="s">
        <v>1251</v>
      </c>
      <c r="AO83" s="16" t="s">
        <v>1231</v>
      </c>
      <c r="AP83" s="22" t="str">
        <f>HYPERLINK("mailto:lupita.flores@campausa.mx","lupita.flores@campausa.mx")</f>
        <v>lupita.flores@campausa.mx</v>
      </c>
      <c r="AQ83" s="18" t="s">
        <v>1249</v>
      </c>
      <c r="AS83" t="s">
        <v>1250</v>
      </c>
      <c r="AT83" s="3">
        <v>43281</v>
      </c>
      <c r="AU83" s="3">
        <v>43281</v>
      </c>
      <c r="AV83" s="2" t="s">
        <v>1272</v>
      </c>
    </row>
    <row r="84" spans="5:48" ht="178.5" x14ac:dyDescent="0.25">
      <c r="E84" s="16"/>
      <c r="F84" s="16"/>
      <c r="G84" s="16"/>
      <c r="H84" s="16"/>
      <c r="I84" s="11" t="s">
        <v>1273</v>
      </c>
      <c r="K84" s="2"/>
      <c r="L84" s="16"/>
      <c r="M84" s="16"/>
      <c r="N84" s="2"/>
      <c r="S84">
        <v>1374</v>
      </c>
      <c r="T84" t="s">
        <v>1022</v>
      </c>
      <c r="V84" t="s">
        <v>1088</v>
      </c>
      <c r="X84" s="16"/>
      <c r="Y84" s="16"/>
      <c r="Z84" s="16"/>
      <c r="AA84" s="9">
        <v>2</v>
      </c>
      <c r="AD84" t="s">
        <v>1161</v>
      </c>
      <c r="AE84" t="s">
        <v>1161</v>
      </c>
      <c r="AF84" t="s">
        <v>1161</v>
      </c>
      <c r="AH84" t="s">
        <v>1161</v>
      </c>
      <c r="AI84" t="s">
        <v>1161</v>
      </c>
      <c r="AJ84" t="s">
        <v>1161</v>
      </c>
      <c r="AK84" t="s">
        <v>1232</v>
      </c>
      <c r="AL84" s="22" t="str">
        <f>HYPERLINK("mailto:P.I.M.P.A@hotmil.com","P.I.M.P.A@hotmil.com")</f>
        <v>P.I.M.P.A@hotmil.com</v>
      </c>
      <c r="AM84" t="s">
        <v>1251</v>
      </c>
      <c r="AO84" s="16" t="s">
        <v>1232</v>
      </c>
      <c r="AP84" s="22" t="str">
        <f>HYPERLINK("mailto:P.I.M.P.A@hotmil.com","P.I.M.P.A@hotmil.com")</f>
        <v>P.I.M.P.A@hotmil.com</v>
      </c>
      <c r="AQ84" s="18" t="s">
        <v>1249</v>
      </c>
      <c r="AS84" t="s">
        <v>1250</v>
      </c>
      <c r="AT84" s="3">
        <v>43281</v>
      </c>
      <c r="AU84" s="3">
        <v>43281</v>
      </c>
      <c r="AV84" s="2" t="s">
        <v>1272</v>
      </c>
    </row>
    <row r="85" spans="5:48" ht="178.5" x14ac:dyDescent="0.25">
      <c r="E85" s="16"/>
      <c r="F85" s="16"/>
      <c r="G85" s="16"/>
      <c r="H85" s="16"/>
      <c r="I85" s="11" t="s">
        <v>1273</v>
      </c>
      <c r="K85" s="2"/>
      <c r="L85" s="16"/>
      <c r="M85" s="16"/>
      <c r="N85" s="2"/>
      <c r="S85">
        <v>73</v>
      </c>
      <c r="T85">
        <v>2</v>
      </c>
      <c r="V85" t="s">
        <v>1089</v>
      </c>
      <c r="X85" s="16"/>
      <c r="Y85" s="16"/>
      <c r="Z85" s="16"/>
      <c r="AA85" s="9">
        <v>2</v>
      </c>
      <c r="AD85" t="s">
        <v>1161</v>
      </c>
      <c r="AE85" t="s">
        <v>1161</v>
      </c>
      <c r="AF85" t="s">
        <v>1161</v>
      </c>
      <c r="AH85" t="s">
        <v>1161</v>
      </c>
      <c r="AI85" t="s">
        <v>1161</v>
      </c>
      <c r="AJ85" t="s">
        <v>1161</v>
      </c>
      <c r="AK85" t="s">
        <v>1233</v>
      </c>
      <c r="AL85" s="22" t="str">
        <f>HYPERLINK("mailto:copydepotbc@yahoo.com.mx","copydepotbc@yahoo.com.mx")</f>
        <v>copydepotbc@yahoo.com.mx</v>
      </c>
      <c r="AM85" t="s">
        <v>1251</v>
      </c>
      <c r="AO85" s="16" t="s">
        <v>1233</v>
      </c>
      <c r="AP85" s="22" t="str">
        <f>HYPERLINK("mailto:copydepotbc@yahoo.com.mx","copydepotbc@yahoo.com.mx")</f>
        <v>copydepotbc@yahoo.com.mx</v>
      </c>
      <c r="AQ85" s="18" t="s">
        <v>1249</v>
      </c>
      <c r="AS85" t="s">
        <v>1250</v>
      </c>
      <c r="AT85" s="3">
        <v>43281</v>
      </c>
      <c r="AU85" s="3">
        <v>43281</v>
      </c>
      <c r="AV85" s="2" t="s">
        <v>1272</v>
      </c>
    </row>
    <row r="86" spans="5:48" ht="178.5" x14ac:dyDescent="0.25">
      <c r="E86" s="16"/>
      <c r="F86" s="16"/>
      <c r="G86" s="16"/>
      <c r="H86" s="16"/>
      <c r="I86" s="11" t="s">
        <v>1273</v>
      </c>
      <c r="K86" s="2"/>
      <c r="L86" s="16"/>
      <c r="M86" s="16"/>
      <c r="N86" s="2"/>
      <c r="S86">
        <v>373</v>
      </c>
      <c r="V86" t="s">
        <v>1090</v>
      </c>
      <c r="X86" s="16"/>
      <c r="Y86" s="16"/>
      <c r="Z86" s="16"/>
      <c r="AA86" s="9">
        <v>2</v>
      </c>
      <c r="AD86" t="s">
        <v>1161</v>
      </c>
      <c r="AE86" t="s">
        <v>1161</v>
      </c>
      <c r="AF86" t="s">
        <v>1161</v>
      </c>
      <c r="AH86" t="s">
        <v>1161</v>
      </c>
      <c r="AI86" t="s">
        <v>1161</v>
      </c>
      <c r="AJ86" t="s">
        <v>1161</v>
      </c>
      <c r="AK86" t="s">
        <v>1234</v>
      </c>
      <c r="AL86" s="22" t="str">
        <f>HYPERLINK("mailto:guapoxxx7@hotmail.com","guapoxxx7@hotmail.com")</f>
        <v>guapoxxx7@hotmail.com</v>
      </c>
      <c r="AM86" t="s">
        <v>1251</v>
      </c>
      <c r="AO86" s="16" t="s">
        <v>1234</v>
      </c>
      <c r="AP86" s="22" t="str">
        <f>HYPERLINK("mailto:guapoxxx7@hotmail.com","guapoxxx7@hotmail.com")</f>
        <v>guapoxxx7@hotmail.com</v>
      </c>
      <c r="AQ86" s="18" t="s">
        <v>1249</v>
      </c>
      <c r="AS86" t="s">
        <v>1250</v>
      </c>
      <c r="AT86" s="3">
        <v>43281</v>
      </c>
      <c r="AU86" s="3">
        <v>43281</v>
      </c>
      <c r="AV86" s="2" t="s">
        <v>1272</v>
      </c>
    </row>
    <row r="87" spans="5:48" ht="178.5" x14ac:dyDescent="0.25">
      <c r="E87" s="16"/>
      <c r="F87" s="16"/>
      <c r="G87" s="16"/>
      <c r="H87" s="16"/>
      <c r="I87" s="11" t="s">
        <v>1273</v>
      </c>
      <c r="K87" s="2"/>
      <c r="L87" s="16"/>
      <c r="M87" s="16"/>
      <c r="N87" s="2"/>
      <c r="S87">
        <v>306</v>
      </c>
      <c r="T87" t="s">
        <v>1022</v>
      </c>
      <c r="X87" s="16"/>
      <c r="Y87" s="16"/>
      <c r="Z87" s="16"/>
      <c r="AA87" s="9">
        <v>2</v>
      </c>
      <c r="AD87" t="s">
        <v>1161</v>
      </c>
      <c r="AE87" t="s">
        <v>1161</v>
      </c>
      <c r="AF87" t="s">
        <v>1161</v>
      </c>
      <c r="AH87" t="s">
        <v>1161</v>
      </c>
      <c r="AI87" t="s">
        <v>1161</v>
      </c>
      <c r="AJ87" t="s">
        <v>1161</v>
      </c>
      <c r="AK87" t="s">
        <v>1235</v>
      </c>
      <c r="AL87" s="22" t="str">
        <f>HYPERLINK("mailto:afatijuana@hotmail.com","afatijuana@hotmail.com")</f>
        <v>afatijuana@hotmail.com</v>
      </c>
      <c r="AM87" t="s">
        <v>1251</v>
      </c>
      <c r="AO87" s="16" t="s">
        <v>1235</v>
      </c>
      <c r="AP87" s="22" t="str">
        <f>HYPERLINK("mailto:afatijuana@hotmail.com","afatijuana@hotmail.com")</f>
        <v>afatijuana@hotmail.com</v>
      </c>
      <c r="AQ87" s="18" t="s">
        <v>1249</v>
      </c>
      <c r="AS87" t="s">
        <v>1250</v>
      </c>
      <c r="AT87" s="3">
        <v>43281</v>
      </c>
      <c r="AU87" s="3">
        <v>43281</v>
      </c>
      <c r="AV87" s="2" t="s">
        <v>1272</v>
      </c>
    </row>
    <row r="88" spans="5:48" ht="178.5" x14ac:dyDescent="0.25">
      <c r="E88" s="16"/>
      <c r="F88" s="16"/>
      <c r="G88" s="16"/>
      <c r="H88" s="16"/>
      <c r="I88" s="11" t="s">
        <v>1273</v>
      </c>
      <c r="K88" s="2"/>
      <c r="L88" s="16"/>
      <c r="M88" s="16"/>
      <c r="N88" s="2"/>
      <c r="S88">
        <v>14149</v>
      </c>
      <c r="V88" t="s">
        <v>1091</v>
      </c>
      <c r="X88" s="16"/>
      <c r="Y88" s="16"/>
      <c r="Z88" s="16"/>
      <c r="AA88" s="9">
        <v>2</v>
      </c>
      <c r="AD88" t="s">
        <v>1161</v>
      </c>
      <c r="AE88" t="s">
        <v>1161</v>
      </c>
      <c r="AF88" t="s">
        <v>1161</v>
      </c>
      <c r="AH88" t="s">
        <v>1161</v>
      </c>
      <c r="AI88" t="s">
        <v>1161</v>
      </c>
      <c r="AJ88" t="s">
        <v>1161</v>
      </c>
      <c r="AK88" t="s">
        <v>1236</v>
      </c>
      <c r="AL88" s="22" t="str">
        <f>HYPERLINK("mailto:capomasconstrucciones@yahoo.com.mx","capomasconstrucciones@yahoo.com.mx")</f>
        <v>capomasconstrucciones@yahoo.com.mx</v>
      </c>
      <c r="AM88" t="s">
        <v>1251</v>
      </c>
      <c r="AO88" s="16" t="s">
        <v>1236</v>
      </c>
      <c r="AP88" s="22" t="str">
        <f>HYPERLINK("mailto:capomasconstrucciones@yahoo.com.mx","capomasconstrucciones@yahoo.com.mx")</f>
        <v>capomasconstrucciones@yahoo.com.mx</v>
      </c>
      <c r="AQ88" s="18" t="s">
        <v>1249</v>
      </c>
      <c r="AS88" t="s">
        <v>1250</v>
      </c>
      <c r="AT88" s="3">
        <v>43281</v>
      </c>
      <c r="AU88" s="3">
        <v>43281</v>
      </c>
      <c r="AV88" s="2" t="s">
        <v>1272</v>
      </c>
    </row>
    <row r="89" spans="5:48" ht="178.5" x14ac:dyDescent="0.25">
      <c r="E89" s="16"/>
      <c r="F89" s="16"/>
      <c r="G89" s="16"/>
      <c r="H89" s="16"/>
      <c r="I89" s="11" t="s">
        <v>1273</v>
      </c>
      <c r="K89" s="2"/>
      <c r="L89" s="16"/>
      <c r="M89" s="16"/>
      <c r="N89" s="2"/>
      <c r="S89">
        <v>316</v>
      </c>
      <c r="V89" t="s">
        <v>1092</v>
      </c>
      <c r="X89" s="16" t="s">
        <v>1259</v>
      </c>
      <c r="Y89" s="16"/>
      <c r="Z89" s="16" t="s">
        <v>1259</v>
      </c>
      <c r="AA89" s="9">
        <v>19</v>
      </c>
      <c r="AD89" t="s">
        <v>1161</v>
      </c>
      <c r="AE89" t="s">
        <v>1161</v>
      </c>
      <c r="AF89" t="s">
        <v>1161</v>
      </c>
      <c r="AH89" t="s">
        <v>1161</v>
      </c>
      <c r="AI89" t="s">
        <v>1161</v>
      </c>
      <c r="AJ89" t="s">
        <v>1161</v>
      </c>
      <c r="AK89" t="s">
        <v>1237</v>
      </c>
      <c r="AL89" s="22" t="str">
        <f>HYPERLINK("mailto:roberto.garcia@multimedios.com","roberto.garcia@multimedios.com")</f>
        <v>roberto.garcia@multimedios.com</v>
      </c>
      <c r="AM89" t="s">
        <v>1251</v>
      </c>
      <c r="AO89" s="16" t="s">
        <v>1237</v>
      </c>
      <c r="AP89" s="22" t="str">
        <f>HYPERLINK("mailto:roberto.garcia@multimedios.com","roberto.garcia@multimedios.com")</f>
        <v>roberto.garcia@multimedios.com</v>
      </c>
      <c r="AQ89" s="18" t="s">
        <v>1249</v>
      </c>
      <c r="AS89" t="s">
        <v>1250</v>
      </c>
      <c r="AT89" s="3">
        <v>43281</v>
      </c>
      <c r="AU89" s="3">
        <v>43281</v>
      </c>
      <c r="AV89" s="2" t="s">
        <v>1272</v>
      </c>
    </row>
    <row r="90" spans="5:48" ht="178.5" x14ac:dyDescent="0.25">
      <c r="E90" s="16"/>
      <c r="F90" s="16"/>
      <c r="G90" s="16"/>
      <c r="H90" s="16"/>
      <c r="I90" s="11" t="s">
        <v>1273</v>
      </c>
      <c r="K90" s="2"/>
      <c r="L90" s="16"/>
      <c r="M90" s="16"/>
      <c r="N90" s="2"/>
      <c r="S90">
        <v>270</v>
      </c>
      <c r="V90" t="s">
        <v>1093</v>
      </c>
      <c r="X90" s="16"/>
      <c r="Y90" s="16"/>
      <c r="Z90" s="16"/>
      <c r="AA90" s="9">
        <v>2</v>
      </c>
      <c r="AD90" t="s">
        <v>1161</v>
      </c>
      <c r="AE90" t="s">
        <v>1161</v>
      </c>
      <c r="AF90" t="s">
        <v>1161</v>
      </c>
      <c r="AH90" t="s">
        <v>1161</v>
      </c>
      <c r="AI90" t="s">
        <v>1161</v>
      </c>
      <c r="AJ90" t="s">
        <v>1161</v>
      </c>
      <c r="AK90" t="s">
        <v>1238</v>
      </c>
      <c r="AL90" s="22" t="str">
        <f>HYPERLINK("mailto:bcforo@gmail.com","bcforo@gmail.com")</f>
        <v>bcforo@gmail.com</v>
      </c>
      <c r="AM90" t="s">
        <v>1251</v>
      </c>
      <c r="AO90" s="16" t="s">
        <v>1238</v>
      </c>
      <c r="AP90" s="22" t="str">
        <f>HYPERLINK("mailto:bcforo@gmail.com","bcforo@gmail.com")</f>
        <v>bcforo@gmail.com</v>
      </c>
      <c r="AQ90" s="18" t="s">
        <v>1249</v>
      </c>
      <c r="AS90" t="s">
        <v>1250</v>
      </c>
      <c r="AT90" s="3">
        <v>43281</v>
      </c>
      <c r="AU90" s="3">
        <v>43281</v>
      </c>
      <c r="AV90" s="2" t="s">
        <v>1272</v>
      </c>
    </row>
    <row r="91" spans="5:48" ht="178.5" x14ac:dyDescent="0.25">
      <c r="E91" s="16"/>
      <c r="F91" s="16"/>
      <c r="G91" s="16"/>
      <c r="H91" s="16"/>
      <c r="I91" s="11" t="s">
        <v>1273</v>
      </c>
      <c r="K91" s="2"/>
      <c r="L91" s="16"/>
      <c r="M91" s="16"/>
      <c r="N91" s="2"/>
      <c r="S91">
        <v>1680</v>
      </c>
      <c r="V91" t="s">
        <v>1094</v>
      </c>
      <c r="W91" s="10" t="s">
        <v>1253</v>
      </c>
      <c r="X91" s="16" t="s">
        <v>1252</v>
      </c>
      <c r="Y91" s="17" t="s">
        <v>1268</v>
      </c>
      <c r="Z91" s="16" t="s">
        <v>1252</v>
      </c>
      <c r="AA91" s="9">
        <v>2</v>
      </c>
      <c r="AD91" t="s">
        <v>1161</v>
      </c>
      <c r="AE91" t="s">
        <v>1161</v>
      </c>
      <c r="AF91" t="s">
        <v>1161</v>
      </c>
      <c r="AH91" t="s">
        <v>1161</v>
      </c>
      <c r="AI91" t="s">
        <v>1161</v>
      </c>
      <c r="AJ91" t="s">
        <v>1161</v>
      </c>
      <c r="AK91" t="s">
        <v>1239</v>
      </c>
      <c r="AL91" s="22" t="str">
        <f>HYPERLINK("mailto:me_de_bc@yahoo.com","me_de_bc@yahoo.com")</f>
        <v>me_de_bc@yahoo.com</v>
      </c>
      <c r="AM91" t="s">
        <v>1251</v>
      </c>
      <c r="AO91" s="16" t="s">
        <v>1239</v>
      </c>
      <c r="AP91" s="22" t="str">
        <f>HYPERLINK("mailto:me_de_bc@yahoo.com","me_de_bc@yahoo.com")</f>
        <v>me_de_bc@yahoo.com</v>
      </c>
      <c r="AQ91" s="18" t="s">
        <v>1249</v>
      </c>
      <c r="AS91" t="s">
        <v>1250</v>
      </c>
      <c r="AT91" s="3">
        <v>43281</v>
      </c>
      <c r="AU91" s="3">
        <v>43281</v>
      </c>
      <c r="AV91" s="2" t="s">
        <v>1272</v>
      </c>
    </row>
    <row r="92" spans="5:48" ht="178.5" x14ac:dyDescent="0.25">
      <c r="E92" s="16"/>
      <c r="F92" s="16"/>
      <c r="G92" s="16"/>
      <c r="H92" s="16"/>
      <c r="I92" s="11" t="s">
        <v>1273</v>
      </c>
      <c r="K92" s="2"/>
      <c r="L92" s="16"/>
      <c r="M92" s="16"/>
      <c r="N92" s="2"/>
      <c r="S92">
        <v>108</v>
      </c>
      <c r="T92">
        <v>6</v>
      </c>
      <c r="V92" t="s">
        <v>1095</v>
      </c>
      <c r="X92" s="16"/>
      <c r="Y92" s="16"/>
      <c r="Z92" s="16"/>
      <c r="AA92" s="9">
        <v>2</v>
      </c>
      <c r="AD92" t="s">
        <v>1161</v>
      </c>
      <c r="AE92" t="s">
        <v>1161</v>
      </c>
      <c r="AF92" t="s">
        <v>1161</v>
      </c>
      <c r="AH92" t="s">
        <v>1161</v>
      </c>
      <c r="AI92" t="s">
        <v>1161</v>
      </c>
      <c r="AJ92" t="s">
        <v>1161</v>
      </c>
      <c r="AK92" t="s">
        <v>1240</v>
      </c>
      <c r="AL92" s="22" t="str">
        <f>HYPERLINK("mailto:imprentaromo@gmail.com","imprentaromo@gmail.com")</f>
        <v>imprentaromo@gmail.com</v>
      </c>
      <c r="AM92" t="s">
        <v>1251</v>
      </c>
      <c r="AO92" s="16" t="s">
        <v>1240</v>
      </c>
      <c r="AP92" s="22" t="str">
        <f>HYPERLINK("mailto:imprentaromo@gmail.com","imprentaromo@gmail.com")</f>
        <v>imprentaromo@gmail.com</v>
      </c>
      <c r="AQ92" s="18" t="s">
        <v>1249</v>
      </c>
      <c r="AS92" t="s">
        <v>1250</v>
      </c>
      <c r="AT92" s="3">
        <v>43281</v>
      </c>
      <c r="AU92" s="3">
        <v>43281</v>
      </c>
      <c r="AV92" s="2" t="s">
        <v>1272</v>
      </c>
    </row>
    <row r="93" spans="5:48" ht="178.5" x14ac:dyDescent="0.25">
      <c r="E93" s="16"/>
      <c r="F93" s="16"/>
      <c r="G93" s="16"/>
      <c r="H93" s="16"/>
      <c r="I93" s="11" t="s">
        <v>1273</v>
      </c>
      <c r="K93" s="2"/>
      <c r="L93" s="16"/>
      <c r="M93" s="16"/>
      <c r="N93" s="2"/>
      <c r="S93">
        <v>3436</v>
      </c>
      <c r="X93" s="16"/>
      <c r="Y93" s="16"/>
      <c r="Z93" s="16"/>
      <c r="AA93" s="9">
        <v>2</v>
      </c>
      <c r="AD93" t="s">
        <v>1161</v>
      </c>
      <c r="AE93" t="s">
        <v>1161</v>
      </c>
      <c r="AF93" t="s">
        <v>1161</v>
      </c>
      <c r="AH93" t="s">
        <v>1161</v>
      </c>
      <c r="AI93" t="s">
        <v>1161</v>
      </c>
      <c r="AJ93" t="s">
        <v>1161</v>
      </c>
      <c r="AK93" t="s">
        <v>1241</v>
      </c>
      <c r="AL93" s="22" t="str">
        <f>HYPERLINK("mailto:lic.ivanvillegas@gmail.com","lic.ivanvillegas@gmail.com")</f>
        <v>lic.ivanvillegas@gmail.com</v>
      </c>
      <c r="AM93" t="s">
        <v>1251</v>
      </c>
      <c r="AO93" s="16" t="s">
        <v>1241</v>
      </c>
      <c r="AP93" s="22" t="str">
        <f>HYPERLINK("mailto:lic.ivanvillegas@gmail.com","lic.ivanvillegas@gmail.com")</f>
        <v>lic.ivanvillegas@gmail.com</v>
      </c>
      <c r="AQ93" s="18" t="s">
        <v>1249</v>
      </c>
      <c r="AS93" t="s">
        <v>1250</v>
      </c>
      <c r="AT93" s="3">
        <v>43281</v>
      </c>
      <c r="AU93" s="3">
        <v>43281</v>
      </c>
      <c r="AV93" s="2" t="s">
        <v>1272</v>
      </c>
    </row>
    <row r="94" spans="5:48" ht="178.5" x14ac:dyDescent="0.25">
      <c r="E94" s="16"/>
      <c r="F94" s="16"/>
      <c r="G94" s="16"/>
      <c r="H94" s="16"/>
      <c r="I94" s="11" t="s">
        <v>1273</v>
      </c>
      <c r="K94" s="2"/>
      <c r="L94" s="16"/>
      <c r="M94" s="16"/>
      <c r="N94" s="2"/>
      <c r="S94">
        <v>14962</v>
      </c>
      <c r="V94" t="s">
        <v>1096</v>
      </c>
      <c r="X94" s="16"/>
      <c r="Y94" s="16"/>
      <c r="Z94" s="16"/>
      <c r="AA94" s="9">
        <v>2</v>
      </c>
      <c r="AD94" t="s">
        <v>1161</v>
      </c>
      <c r="AE94" t="s">
        <v>1161</v>
      </c>
      <c r="AF94" t="s">
        <v>1161</v>
      </c>
      <c r="AH94" t="s">
        <v>1161</v>
      </c>
      <c r="AI94" t="s">
        <v>1161</v>
      </c>
      <c r="AJ94" t="s">
        <v>1161</v>
      </c>
      <c r="AK94" t="s">
        <v>1242</v>
      </c>
      <c r="AL94" s="22" t="str">
        <f>HYPERLINK("mailto:melchorcastrogodoy@yahoo.com","melchorcastrogodoy@yahoo.com")</f>
        <v>melchorcastrogodoy@yahoo.com</v>
      </c>
      <c r="AM94" t="s">
        <v>1251</v>
      </c>
      <c r="AO94" s="16" t="s">
        <v>1242</v>
      </c>
      <c r="AP94" s="22" t="str">
        <f>HYPERLINK("mailto:melchorcastrogodoy@yahoo.com","melchorcastrogodoy@yahoo.com")</f>
        <v>melchorcastrogodoy@yahoo.com</v>
      </c>
      <c r="AQ94" s="18" t="s">
        <v>1249</v>
      </c>
      <c r="AS94" t="s">
        <v>1250</v>
      </c>
      <c r="AT94" s="3">
        <v>43281</v>
      </c>
      <c r="AU94" s="3">
        <v>43281</v>
      </c>
      <c r="AV94" s="2" t="s">
        <v>1272</v>
      </c>
    </row>
    <row r="95" spans="5:48" ht="178.5" x14ac:dyDescent="0.25">
      <c r="E95" s="16"/>
      <c r="F95" s="16"/>
      <c r="G95" s="16"/>
      <c r="H95" s="16"/>
      <c r="I95" s="11" t="s">
        <v>1273</v>
      </c>
      <c r="K95" s="2"/>
      <c r="L95" s="16"/>
      <c r="M95" s="16"/>
      <c r="N95" s="2"/>
      <c r="V95" t="s">
        <v>1097</v>
      </c>
      <c r="X95" s="16"/>
      <c r="Y95" s="16"/>
      <c r="Z95" s="16"/>
      <c r="AA95" s="9">
        <v>2</v>
      </c>
      <c r="AD95" t="s">
        <v>1161</v>
      </c>
      <c r="AE95" t="s">
        <v>1161</v>
      </c>
      <c r="AF95" t="s">
        <v>1161</v>
      </c>
      <c r="AH95" t="s">
        <v>1161</v>
      </c>
      <c r="AI95" t="s">
        <v>1161</v>
      </c>
      <c r="AJ95" t="s">
        <v>1161</v>
      </c>
      <c r="AK95" t="s">
        <v>1243</v>
      </c>
      <c r="AL95" s="22" t="str">
        <f>HYPERLINK("mailto:tijuananoticias@gmail.com","tijuananoticias@gmail.com")</f>
        <v>tijuananoticias@gmail.com</v>
      </c>
      <c r="AM95" t="s">
        <v>1251</v>
      </c>
      <c r="AO95" s="16" t="s">
        <v>1243</v>
      </c>
      <c r="AP95" s="22" t="str">
        <f>HYPERLINK("mailto:tijuananoticias@gmail.com","tijuananoticias@gmail.com")</f>
        <v>tijuananoticias@gmail.com</v>
      </c>
      <c r="AQ95" s="18" t="s">
        <v>1249</v>
      </c>
      <c r="AS95" t="s">
        <v>1250</v>
      </c>
      <c r="AT95" s="3">
        <v>43281</v>
      </c>
      <c r="AU95" s="3">
        <v>43281</v>
      </c>
      <c r="AV95" s="2" t="s">
        <v>1272</v>
      </c>
    </row>
    <row r="96" spans="5:48" ht="178.5" x14ac:dyDescent="0.25">
      <c r="E96" s="16"/>
      <c r="F96" s="16"/>
      <c r="G96" s="16"/>
      <c r="H96" s="16"/>
      <c r="I96" s="11" t="s">
        <v>1273</v>
      </c>
      <c r="K96" s="2"/>
      <c r="L96" s="16"/>
      <c r="M96" s="16"/>
      <c r="N96" s="2"/>
      <c r="S96">
        <v>874</v>
      </c>
      <c r="T96" t="s">
        <v>1022</v>
      </c>
      <c r="V96" t="s">
        <v>1098</v>
      </c>
      <c r="X96" s="16"/>
      <c r="Y96" s="16"/>
      <c r="Z96" s="16"/>
      <c r="AA96" s="9">
        <v>2</v>
      </c>
      <c r="AD96" t="s">
        <v>1161</v>
      </c>
      <c r="AE96" t="s">
        <v>1161</v>
      </c>
      <c r="AF96" t="s">
        <v>1161</v>
      </c>
      <c r="AH96" t="s">
        <v>1161</v>
      </c>
      <c r="AI96" t="s">
        <v>1161</v>
      </c>
      <c r="AJ96" t="s">
        <v>1161</v>
      </c>
      <c r="AL96" s="15"/>
      <c r="AM96" t="s">
        <v>1251</v>
      </c>
      <c r="AO96" s="16"/>
      <c r="AP96" s="15"/>
      <c r="AQ96" s="18" t="s">
        <v>1249</v>
      </c>
      <c r="AS96" t="s">
        <v>1250</v>
      </c>
      <c r="AT96" s="3">
        <v>43281</v>
      </c>
      <c r="AU96" s="3">
        <v>43281</v>
      </c>
      <c r="AV96" s="2" t="s">
        <v>1272</v>
      </c>
    </row>
    <row r="97" spans="5:48" ht="178.5" x14ac:dyDescent="0.25">
      <c r="E97" s="16"/>
      <c r="F97" s="16"/>
      <c r="G97" s="16"/>
      <c r="H97" s="16"/>
      <c r="I97" s="11" t="s">
        <v>1273</v>
      </c>
      <c r="K97" s="2"/>
      <c r="L97" s="16"/>
      <c r="M97" s="16"/>
      <c r="N97" s="2"/>
      <c r="S97">
        <v>17850</v>
      </c>
      <c r="T97">
        <v>38</v>
      </c>
      <c r="V97" t="s">
        <v>1099</v>
      </c>
      <c r="X97" s="16"/>
      <c r="Y97" s="16"/>
      <c r="Z97" s="16"/>
      <c r="AA97" s="9">
        <v>2</v>
      </c>
      <c r="AD97" t="s">
        <v>1161</v>
      </c>
      <c r="AE97" t="s">
        <v>1161</v>
      </c>
      <c r="AF97" t="s">
        <v>1161</v>
      </c>
      <c r="AH97" t="s">
        <v>1161</v>
      </c>
      <c r="AI97" t="s">
        <v>1161</v>
      </c>
      <c r="AJ97" t="s">
        <v>1161</v>
      </c>
      <c r="AL97" s="22" t="str">
        <f>HYPERLINK("mailto:jomcolia1234@gmail.com","jomcolia1234@gmail.com")</f>
        <v>jomcolia1234@gmail.com</v>
      </c>
      <c r="AM97" t="s">
        <v>1251</v>
      </c>
      <c r="AO97" s="16"/>
      <c r="AP97" s="22" t="str">
        <f>HYPERLINK("mailto:jomcolia1234@gmail.com","jomcolia1234@gmail.com")</f>
        <v>jomcolia1234@gmail.com</v>
      </c>
      <c r="AQ97" s="18" t="s">
        <v>1249</v>
      </c>
      <c r="AS97" t="s">
        <v>1250</v>
      </c>
      <c r="AT97" s="3">
        <v>43281</v>
      </c>
      <c r="AU97" s="3">
        <v>43281</v>
      </c>
      <c r="AV97" s="2" t="s">
        <v>1272</v>
      </c>
    </row>
    <row r="98" spans="5:48" ht="178.5" x14ac:dyDescent="0.25">
      <c r="E98" s="16"/>
      <c r="F98" s="16"/>
      <c r="G98" s="16"/>
      <c r="H98" s="16"/>
      <c r="I98" s="11" t="s">
        <v>1273</v>
      </c>
      <c r="K98" s="2"/>
      <c r="L98" s="16"/>
      <c r="M98" s="16"/>
      <c r="N98" s="2"/>
      <c r="S98">
        <v>17208</v>
      </c>
      <c r="T98" t="s">
        <v>1023</v>
      </c>
      <c r="V98" t="s">
        <v>1100</v>
      </c>
      <c r="X98" s="16"/>
      <c r="Y98" s="16"/>
      <c r="Z98" s="16"/>
      <c r="AA98" s="9">
        <v>2</v>
      </c>
      <c r="AD98" t="s">
        <v>1161</v>
      </c>
      <c r="AE98" t="s">
        <v>1161</v>
      </c>
      <c r="AF98" t="s">
        <v>1161</v>
      </c>
      <c r="AH98" t="s">
        <v>1161</v>
      </c>
      <c r="AI98" t="s">
        <v>1161</v>
      </c>
      <c r="AJ98" t="s">
        <v>1161</v>
      </c>
      <c r="AL98" s="22" t="str">
        <f>HYPERLINK("mailto:joseangelinzvnra@gmil.com","joseangelinzvnra@gmil.com")</f>
        <v>joseangelinzvnra@gmil.com</v>
      </c>
      <c r="AM98" t="s">
        <v>1251</v>
      </c>
      <c r="AO98" s="16"/>
      <c r="AP98" s="22" t="str">
        <f>HYPERLINK("mailto:joseangelinzvnra@gmil.com","joseangelinzvnra@gmil.com")</f>
        <v>joseangelinzvnra@gmil.com</v>
      </c>
      <c r="AQ98" s="18" t="s">
        <v>1249</v>
      </c>
      <c r="AS98" t="s">
        <v>1250</v>
      </c>
      <c r="AT98" s="3">
        <v>43281</v>
      </c>
      <c r="AU98" s="3">
        <v>43281</v>
      </c>
      <c r="AV98" s="2" t="s">
        <v>1272</v>
      </c>
    </row>
    <row r="99" spans="5:48" ht="178.5" x14ac:dyDescent="0.25">
      <c r="E99" s="16"/>
      <c r="F99" s="16"/>
      <c r="G99" s="16"/>
      <c r="H99" s="16"/>
      <c r="I99" s="11" t="s">
        <v>1273</v>
      </c>
      <c r="K99" s="2"/>
      <c r="L99" s="16"/>
      <c r="M99" s="16"/>
      <c r="N99" s="2"/>
      <c r="S99">
        <v>30</v>
      </c>
      <c r="V99" t="s">
        <v>1101</v>
      </c>
      <c r="X99" s="16"/>
      <c r="Y99" s="16"/>
      <c r="Z99" s="16"/>
      <c r="AA99" s="9">
        <v>2</v>
      </c>
      <c r="AD99" t="s">
        <v>1161</v>
      </c>
      <c r="AE99" t="s">
        <v>1161</v>
      </c>
      <c r="AF99" t="s">
        <v>1161</v>
      </c>
      <c r="AH99" t="s">
        <v>1161</v>
      </c>
      <c r="AI99" t="s">
        <v>1161</v>
      </c>
      <c r="AJ99" t="s">
        <v>1161</v>
      </c>
      <c r="AL99" s="22" t="str">
        <f>HYPERLINK("mailto:pamelamorett@hotmail.com","pamelamorett@hotmail.com")</f>
        <v>pamelamorett@hotmail.com</v>
      </c>
      <c r="AM99" t="s">
        <v>1251</v>
      </c>
      <c r="AO99" s="16"/>
      <c r="AP99" s="22" t="str">
        <f>HYPERLINK("mailto:pamelamorett@hotmail.com","pamelamorett@hotmail.com")</f>
        <v>pamelamorett@hotmail.com</v>
      </c>
      <c r="AQ99" s="18" t="s">
        <v>1249</v>
      </c>
      <c r="AS99" t="s">
        <v>1250</v>
      </c>
      <c r="AT99" s="3">
        <v>43281</v>
      </c>
      <c r="AU99" s="3">
        <v>43281</v>
      </c>
      <c r="AV99" s="2" t="s">
        <v>1272</v>
      </c>
    </row>
    <row r="100" spans="5:48" ht="178.5" x14ac:dyDescent="0.25">
      <c r="E100" s="16"/>
      <c r="F100" s="16"/>
      <c r="G100" s="16"/>
      <c r="H100" s="16"/>
      <c r="I100" s="11" t="s">
        <v>1273</v>
      </c>
      <c r="K100" s="2"/>
      <c r="L100" s="16"/>
      <c r="M100" s="16"/>
      <c r="N100" s="2"/>
      <c r="S100">
        <v>359</v>
      </c>
      <c r="V100" t="s">
        <v>1048</v>
      </c>
      <c r="X100" s="16"/>
      <c r="Y100" s="16"/>
      <c r="Z100" s="16"/>
      <c r="AA100" s="9">
        <v>2</v>
      </c>
      <c r="AD100" t="s">
        <v>1161</v>
      </c>
      <c r="AE100" t="s">
        <v>1161</v>
      </c>
      <c r="AF100" t="s">
        <v>1161</v>
      </c>
      <c r="AH100" t="s">
        <v>1161</v>
      </c>
      <c r="AI100" t="s">
        <v>1161</v>
      </c>
      <c r="AJ100" t="s">
        <v>1161</v>
      </c>
      <c r="AL100" s="22" t="str">
        <f>HYPERLINK("mailto:sergiopalaciost65@gmail.com","sergiopalaciost65@gmail.com")</f>
        <v>sergiopalaciost65@gmail.com</v>
      </c>
      <c r="AM100" t="s">
        <v>1251</v>
      </c>
      <c r="AO100" s="16"/>
      <c r="AP100" s="22" t="str">
        <f>HYPERLINK("mailto:sergiopalaciost65@gmail.com","sergiopalaciost65@gmail.com")</f>
        <v>sergiopalaciost65@gmail.com</v>
      </c>
      <c r="AQ100" s="18" t="s">
        <v>1249</v>
      </c>
      <c r="AS100" t="s">
        <v>1250</v>
      </c>
      <c r="AT100" s="3">
        <v>43281</v>
      </c>
      <c r="AU100" s="3">
        <v>43281</v>
      </c>
      <c r="AV100" s="2" t="s">
        <v>1272</v>
      </c>
    </row>
    <row r="101" spans="5:48" ht="178.5" x14ac:dyDescent="0.25">
      <c r="E101" s="16"/>
      <c r="F101" s="16"/>
      <c r="G101" s="16"/>
      <c r="H101" s="16"/>
      <c r="I101" s="11" t="s">
        <v>1273</v>
      </c>
      <c r="K101" s="2"/>
      <c r="L101" s="16"/>
      <c r="M101" s="16"/>
      <c r="N101" s="2"/>
      <c r="S101">
        <v>3285</v>
      </c>
      <c r="V101" t="s">
        <v>1102</v>
      </c>
      <c r="X101" s="16"/>
      <c r="Y101" s="16"/>
      <c r="Z101" s="16"/>
      <c r="AA101" s="9">
        <v>2</v>
      </c>
      <c r="AD101" t="s">
        <v>1161</v>
      </c>
      <c r="AE101" t="s">
        <v>1161</v>
      </c>
      <c r="AF101" t="s">
        <v>1161</v>
      </c>
      <c r="AH101" t="s">
        <v>1161</v>
      </c>
      <c r="AI101" t="s">
        <v>1161</v>
      </c>
      <c r="AJ101" t="s">
        <v>1161</v>
      </c>
      <c r="AL101" s="22" t="str">
        <f>HYPERLINK("mailto:fperezcelis@yahoo.com.mx","fperezcelis@yahoo.com.mx")</f>
        <v>fperezcelis@yahoo.com.mx</v>
      </c>
      <c r="AM101" t="s">
        <v>1251</v>
      </c>
      <c r="AO101" s="16"/>
      <c r="AP101" s="22" t="str">
        <f>HYPERLINK("mailto:fperezcelis@yahoo.com.mx","fperezcelis@yahoo.com.mx")</f>
        <v>fperezcelis@yahoo.com.mx</v>
      </c>
      <c r="AQ101" s="18" t="s">
        <v>1249</v>
      </c>
      <c r="AS101" t="s">
        <v>1250</v>
      </c>
      <c r="AT101" s="3">
        <v>43281</v>
      </c>
      <c r="AU101" s="3">
        <v>43281</v>
      </c>
      <c r="AV101" s="2" t="s">
        <v>1272</v>
      </c>
    </row>
    <row r="102" spans="5:48" ht="178.5" x14ac:dyDescent="0.25">
      <c r="E102" s="16"/>
      <c r="F102" s="16"/>
      <c r="G102" s="16"/>
      <c r="H102" s="16"/>
      <c r="I102" s="11" t="s">
        <v>1273</v>
      </c>
      <c r="K102" s="2"/>
      <c r="L102" s="16"/>
      <c r="M102" s="16"/>
      <c r="N102" s="2"/>
      <c r="S102">
        <v>894</v>
      </c>
      <c r="V102" t="s">
        <v>1048</v>
      </c>
      <c r="X102" s="16"/>
      <c r="Y102" s="16"/>
      <c r="Z102" s="16"/>
      <c r="AA102" s="9">
        <v>2</v>
      </c>
      <c r="AD102" t="s">
        <v>1161</v>
      </c>
      <c r="AE102" t="s">
        <v>1161</v>
      </c>
      <c r="AF102" t="s">
        <v>1161</v>
      </c>
      <c r="AH102" t="s">
        <v>1161</v>
      </c>
      <c r="AI102" t="s">
        <v>1161</v>
      </c>
      <c r="AJ102" t="s">
        <v>1161</v>
      </c>
      <c r="AL102" s="22" t="str">
        <f>HYPERLINK("mailto:perfectcleanbc@hotmail.com","perfectcleanbc@hotmail.com")</f>
        <v>perfectcleanbc@hotmail.com</v>
      </c>
      <c r="AM102" t="s">
        <v>1251</v>
      </c>
      <c r="AO102" s="16"/>
      <c r="AP102" s="22" t="str">
        <f>HYPERLINK("mailto:perfectcleanbc@hotmail.com","perfectcleanbc@hotmail.com")</f>
        <v>perfectcleanbc@hotmail.com</v>
      </c>
      <c r="AQ102" s="18" t="s">
        <v>1249</v>
      </c>
      <c r="AS102" t="s">
        <v>1250</v>
      </c>
      <c r="AT102" s="3">
        <v>43281</v>
      </c>
      <c r="AU102" s="3">
        <v>43281</v>
      </c>
      <c r="AV102" s="2" t="s">
        <v>1272</v>
      </c>
    </row>
    <row r="103" spans="5:48" ht="178.5" x14ac:dyDescent="0.25">
      <c r="E103" s="16"/>
      <c r="F103" s="16"/>
      <c r="G103" s="16"/>
      <c r="H103" s="16"/>
      <c r="I103" s="11" t="s">
        <v>1273</v>
      </c>
      <c r="K103" s="2"/>
      <c r="L103" s="16"/>
      <c r="M103" s="16"/>
      <c r="N103" s="2"/>
      <c r="S103">
        <v>1603</v>
      </c>
      <c r="V103" t="s">
        <v>1103</v>
      </c>
      <c r="X103" s="16"/>
      <c r="Y103" s="16"/>
      <c r="Z103" s="16"/>
      <c r="AA103" s="9">
        <v>2</v>
      </c>
      <c r="AD103" t="s">
        <v>1161</v>
      </c>
      <c r="AE103" t="s">
        <v>1161</v>
      </c>
      <c r="AF103" t="s">
        <v>1161</v>
      </c>
      <c r="AH103" t="s">
        <v>1161</v>
      </c>
      <c r="AI103" t="s">
        <v>1161</v>
      </c>
      <c r="AJ103" t="s">
        <v>1161</v>
      </c>
      <c r="AL103" s="22" t="str">
        <f>HYPERLINK("mailto:edperales21@yahoo.com","edperales21@yahoo.com")</f>
        <v>edperales21@yahoo.com</v>
      </c>
      <c r="AM103" t="s">
        <v>1251</v>
      </c>
      <c r="AO103" s="16"/>
      <c r="AP103" s="22" t="str">
        <f>HYPERLINK("mailto:edperales21@yahoo.com","edperales21@yahoo.com")</f>
        <v>edperales21@yahoo.com</v>
      </c>
      <c r="AQ103" s="18" t="s">
        <v>1249</v>
      </c>
      <c r="AS103" t="s">
        <v>1250</v>
      </c>
      <c r="AT103" s="3">
        <v>43281</v>
      </c>
      <c r="AU103" s="3">
        <v>43281</v>
      </c>
      <c r="AV103" s="2" t="s">
        <v>1272</v>
      </c>
    </row>
    <row r="104" spans="5:48" ht="178.5" x14ac:dyDescent="0.25">
      <c r="E104" s="16"/>
      <c r="F104" s="16"/>
      <c r="G104" s="16"/>
      <c r="H104" s="16"/>
      <c r="I104" s="11" t="s">
        <v>1273</v>
      </c>
      <c r="K104" s="2"/>
      <c r="L104" s="16"/>
      <c r="M104" s="16"/>
      <c r="N104" s="2"/>
      <c r="S104">
        <v>2705</v>
      </c>
      <c r="T104" t="s">
        <v>1024</v>
      </c>
      <c r="X104" s="16"/>
      <c r="Y104" s="16"/>
      <c r="Z104" s="16"/>
      <c r="AA104" s="9">
        <v>2</v>
      </c>
      <c r="AD104" t="s">
        <v>1161</v>
      </c>
      <c r="AE104" t="s">
        <v>1161</v>
      </c>
      <c r="AF104" t="s">
        <v>1161</v>
      </c>
      <c r="AH104" t="s">
        <v>1161</v>
      </c>
      <c r="AI104" t="s">
        <v>1161</v>
      </c>
      <c r="AJ104" t="s">
        <v>1161</v>
      </c>
      <c r="AL104" s="22" t="str">
        <f>HYPERLINK("mailto:ADL_1982@hotmail.com","ADL_1982@hotmail.com")</f>
        <v>ADL_1982@hotmail.com</v>
      </c>
      <c r="AM104" t="s">
        <v>1251</v>
      </c>
      <c r="AO104" s="16"/>
      <c r="AP104" s="22" t="str">
        <f>HYPERLINK("mailto:ADL_1982@hotmail.com","ADL_1982@hotmail.com")</f>
        <v>ADL_1982@hotmail.com</v>
      </c>
      <c r="AQ104" s="18" t="s">
        <v>1249</v>
      </c>
      <c r="AS104" t="s">
        <v>1250</v>
      </c>
      <c r="AT104" s="3">
        <v>43281</v>
      </c>
      <c r="AU104" s="3">
        <v>43281</v>
      </c>
      <c r="AV104" s="2" t="s">
        <v>1272</v>
      </c>
    </row>
    <row r="105" spans="5:48" ht="178.5" x14ac:dyDescent="0.25">
      <c r="E105" s="16"/>
      <c r="F105" s="16"/>
      <c r="G105" s="16"/>
      <c r="H105" s="16"/>
      <c r="I105" s="11" t="s">
        <v>1273</v>
      </c>
      <c r="K105" s="2"/>
      <c r="L105" s="16"/>
      <c r="M105" s="16"/>
      <c r="N105" s="2"/>
      <c r="S105">
        <v>118</v>
      </c>
      <c r="V105" t="s">
        <v>1104</v>
      </c>
      <c r="X105" s="16"/>
      <c r="Y105" s="16"/>
      <c r="Z105" s="16"/>
      <c r="AA105" s="9">
        <v>2</v>
      </c>
      <c r="AD105" t="s">
        <v>1161</v>
      </c>
      <c r="AE105" t="s">
        <v>1161</v>
      </c>
      <c r="AF105" t="s">
        <v>1161</v>
      </c>
      <c r="AH105" t="s">
        <v>1161</v>
      </c>
      <c r="AI105" t="s">
        <v>1161</v>
      </c>
      <c r="AJ105" t="s">
        <v>1161</v>
      </c>
      <c r="AL105" s="22" t="str">
        <f>HYPERLINK("mailto:edgardo.gonzalez@canonbaja.com","edgardo.gonzalez@canonbaja.com")</f>
        <v>edgardo.gonzalez@canonbaja.com</v>
      </c>
      <c r="AM105" t="s">
        <v>1251</v>
      </c>
      <c r="AO105" s="16"/>
      <c r="AP105" s="22" t="str">
        <f>HYPERLINK("mailto:edgardo.gonzalez@canonbaja.com","edgardo.gonzalez@canonbaja.com")</f>
        <v>edgardo.gonzalez@canonbaja.com</v>
      </c>
      <c r="AQ105" s="18" t="s">
        <v>1249</v>
      </c>
      <c r="AS105" t="s">
        <v>1250</v>
      </c>
      <c r="AT105" s="3">
        <v>43281</v>
      </c>
      <c r="AU105" s="3">
        <v>43281</v>
      </c>
      <c r="AV105" s="2" t="s">
        <v>1272</v>
      </c>
    </row>
    <row r="106" spans="5:48" ht="178.5" x14ac:dyDescent="0.25">
      <c r="E106" s="16"/>
      <c r="F106" s="16"/>
      <c r="G106" s="16"/>
      <c r="H106" s="16"/>
      <c r="I106" s="11" t="s">
        <v>1273</v>
      </c>
      <c r="K106" s="2"/>
      <c r="L106" s="16"/>
      <c r="M106" s="16"/>
      <c r="N106" s="2"/>
      <c r="S106">
        <v>3251</v>
      </c>
      <c r="V106" t="s">
        <v>1105</v>
      </c>
      <c r="X106" s="16"/>
      <c r="Y106" s="16"/>
      <c r="Z106" s="16"/>
      <c r="AA106" s="9">
        <v>2</v>
      </c>
      <c r="AD106" t="s">
        <v>1161</v>
      </c>
      <c r="AE106" t="s">
        <v>1161</v>
      </c>
      <c r="AF106" t="s">
        <v>1161</v>
      </c>
      <c r="AH106" t="s">
        <v>1161</v>
      </c>
      <c r="AI106" t="s">
        <v>1161</v>
      </c>
      <c r="AJ106" t="s">
        <v>1161</v>
      </c>
      <c r="AL106" s="22" t="str">
        <f>HYPERLINK("mailto:lgarcia@interpacific.com.mx","lgarcia@interpacific.com.mx")</f>
        <v>lgarcia@interpacific.com.mx</v>
      </c>
      <c r="AM106" t="s">
        <v>1251</v>
      </c>
      <c r="AO106" s="16"/>
      <c r="AP106" s="22" t="str">
        <f>HYPERLINK("mailto:lgarcia@interpacific.com.mx","lgarcia@interpacific.com.mx")</f>
        <v>lgarcia@interpacific.com.mx</v>
      </c>
      <c r="AQ106" s="18" t="s">
        <v>1249</v>
      </c>
      <c r="AS106" t="s">
        <v>1250</v>
      </c>
      <c r="AT106" s="3">
        <v>43281</v>
      </c>
      <c r="AU106" s="3">
        <v>43281</v>
      </c>
      <c r="AV106" s="2" t="s">
        <v>1272</v>
      </c>
    </row>
    <row r="107" spans="5:48" ht="178.5" x14ac:dyDescent="0.25">
      <c r="E107" s="16"/>
      <c r="F107" s="16"/>
      <c r="G107" s="16"/>
      <c r="H107" s="16"/>
      <c r="I107" s="11" t="s">
        <v>1273</v>
      </c>
      <c r="K107" s="2"/>
      <c r="L107" s="16"/>
      <c r="M107" s="16"/>
      <c r="N107" s="2"/>
      <c r="S107">
        <v>22932</v>
      </c>
      <c r="V107" t="s">
        <v>1106</v>
      </c>
      <c r="X107" s="16"/>
      <c r="Y107" s="16"/>
      <c r="Z107" s="16"/>
      <c r="AA107" s="9">
        <v>2</v>
      </c>
      <c r="AD107" t="s">
        <v>1161</v>
      </c>
      <c r="AE107" t="s">
        <v>1161</v>
      </c>
      <c r="AF107" t="s">
        <v>1161</v>
      </c>
      <c r="AH107" t="s">
        <v>1161</v>
      </c>
      <c r="AI107" t="s">
        <v>1161</v>
      </c>
      <c r="AJ107" t="s">
        <v>1161</v>
      </c>
      <c r="AL107" s="22" t="str">
        <f>HYPERLINK("mailto:arq.ruizo@hotmail.com","arq.ruizo@hotmail.com")</f>
        <v>arq.ruizo@hotmail.com</v>
      </c>
      <c r="AM107" t="s">
        <v>1251</v>
      </c>
      <c r="AO107" s="16"/>
      <c r="AP107" s="22" t="str">
        <f>HYPERLINK("mailto:arq.ruizo@hotmail.com","arq.ruizo@hotmail.com")</f>
        <v>arq.ruizo@hotmail.com</v>
      </c>
      <c r="AQ107" s="18" t="s">
        <v>1249</v>
      </c>
      <c r="AS107" t="s">
        <v>1250</v>
      </c>
      <c r="AT107" s="3">
        <v>43281</v>
      </c>
      <c r="AU107" s="3">
        <v>43281</v>
      </c>
      <c r="AV107" s="2" t="s">
        <v>1272</v>
      </c>
    </row>
    <row r="108" spans="5:48" ht="178.5" x14ac:dyDescent="0.25">
      <c r="E108" s="16"/>
      <c r="F108" s="16"/>
      <c r="G108" s="16"/>
      <c r="H108" s="16"/>
      <c r="I108" s="11" t="s">
        <v>1273</v>
      </c>
      <c r="K108" s="2"/>
      <c r="L108" s="16"/>
      <c r="M108" s="16"/>
      <c r="N108" s="2"/>
      <c r="S108">
        <v>9068</v>
      </c>
      <c r="V108" t="s">
        <v>1059</v>
      </c>
      <c r="W108" s="10" t="s">
        <v>1253</v>
      </c>
      <c r="X108" s="16" t="s">
        <v>1252</v>
      </c>
      <c r="Y108" s="17" t="s">
        <v>1268</v>
      </c>
      <c r="Z108" s="16" t="s">
        <v>1252</v>
      </c>
      <c r="AA108" s="9">
        <v>2</v>
      </c>
      <c r="AD108" t="s">
        <v>1161</v>
      </c>
      <c r="AE108" t="s">
        <v>1161</v>
      </c>
      <c r="AF108" t="s">
        <v>1161</v>
      </c>
      <c r="AH108" t="s">
        <v>1161</v>
      </c>
      <c r="AI108" t="s">
        <v>1161</v>
      </c>
      <c r="AJ108" t="s">
        <v>1161</v>
      </c>
      <c r="AL108" s="22" t="str">
        <f>HYPERLINK("mailto:jaigonmon10@gmail.com","jaigonmon10@gmail.com")</f>
        <v>jaigonmon10@gmail.com</v>
      </c>
      <c r="AM108" t="s">
        <v>1251</v>
      </c>
      <c r="AO108" s="16"/>
      <c r="AP108" s="22" t="str">
        <f>HYPERLINK("mailto:jaigonmon10@gmail.com","jaigonmon10@gmail.com")</f>
        <v>jaigonmon10@gmail.com</v>
      </c>
      <c r="AQ108" s="18" t="s">
        <v>1249</v>
      </c>
      <c r="AS108" t="s">
        <v>1250</v>
      </c>
      <c r="AT108" s="3">
        <v>43281</v>
      </c>
      <c r="AU108" s="3">
        <v>43281</v>
      </c>
      <c r="AV108" s="2" t="s">
        <v>1272</v>
      </c>
    </row>
    <row r="109" spans="5:48" ht="178.5" x14ac:dyDescent="0.25">
      <c r="E109" s="16"/>
      <c r="F109" s="16"/>
      <c r="G109" s="16"/>
      <c r="H109" s="16"/>
      <c r="I109" s="11" t="s">
        <v>1273</v>
      </c>
      <c r="K109" s="2"/>
      <c r="L109" s="16"/>
      <c r="M109" s="16"/>
      <c r="N109" s="2"/>
      <c r="S109">
        <v>9250</v>
      </c>
      <c r="T109">
        <v>6</v>
      </c>
      <c r="V109" t="s">
        <v>1107</v>
      </c>
      <c r="X109" s="16"/>
      <c r="Y109" s="16"/>
      <c r="Z109" s="16"/>
      <c r="AA109" s="9">
        <v>2</v>
      </c>
      <c r="AD109" t="s">
        <v>1161</v>
      </c>
      <c r="AE109" t="s">
        <v>1161</v>
      </c>
      <c r="AF109" t="s">
        <v>1161</v>
      </c>
      <c r="AH109" t="s">
        <v>1161</v>
      </c>
      <c r="AI109" t="s">
        <v>1161</v>
      </c>
      <c r="AJ109" t="s">
        <v>1161</v>
      </c>
      <c r="AL109" s="22" t="str">
        <f>HYPERLINK("mailto:emartinez@bunkermexico.com","emartinez@bunkermexico.com")</f>
        <v>emartinez@bunkermexico.com</v>
      </c>
      <c r="AM109" t="s">
        <v>1251</v>
      </c>
      <c r="AO109" s="16"/>
      <c r="AP109" s="22" t="str">
        <f>HYPERLINK("mailto:emartinez@bunkermexico.com","emartinez@bunkermexico.com")</f>
        <v>emartinez@bunkermexico.com</v>
      </c>
      <c r="AQ109" s="18" t="s">
        <v>1249</v>
      </c>
      <c r="AS109" t="s">
        <v>1250</v>
      </c>
      <c r="AT109" s="3">
        <v>43281</v>
      </c>
      <c r="AU109" s="3">
        <v>43281</v>
      </c>
      <c r="AV109" s="2" t="s">
        <v>1272</v>
      </c>
    </row>
    <row r="110" spans="5:48" ht="178.5" x14ac:dyDescent="0.25">
      <c r="E110" s="16"/>
      <c r="F110" s="16"/>
      <c r="G110" s="16"/>
      <c r="H110" s="16"/>
      <c r="I110" s="11" t="s">
        <v>1273</v>
      </c>
      <c r="K110" s="2"/>
      <c r="L110" s="16"/>
      <c r="M110" s="16"/>
      <c r="N110" s="2"/>
      <c r="S110">
        <v>14072</v>
      </c>
      <c r="T110">
        <v>8</v>
      </c>
      <c r="X110" s="16"/>
      <c r="Y110" s="16"/>
      <c r="Z110" s="16"/>
      <c r="AA110" s="9">
        <v>2</v>
      </c>
      <c r="AD110" t="s">
        <v>1161</v>
      </c>
      <c r="AE110" t="s">
        <v>1161</v>
      </c>
      <c r="AF110" t="s">
        <v>1161</v>
      </c>
      <c r="AH110" t="s">
        <v>1161</v>
      </c>
      <c r="AI110" t="s">
        <v>1161</v>
      </c>
      <c r="AJ110" t="s">
        <v>1161</v>
      </c>
      <c r="AL110" s="22" t="str">
        <f>HYPERLINK("mailto:1000copiadoras@gamil.com","1000copiadoras@gamil.com")</f>
        <v>1000copiadoras@gamil.com</v>
      </c>
      <c r="AM110" t="s">
        <v>1251</v>
      </c>
      <c r="AO110" s="16"/>
      <c r="AP110" s="22" t="str">
        <f>HYPERLINK("mailto:1000copiadoras@gamil.com","1000copiadoras@gamil.com")</f>
        <v>1000copiadoras@gamil.com</v>
      </c>
      <c r="AQ110" s="18" t="s">
        <v>1249</v>
      </c>
      <c r="AS110" t="s">
        <v>1250</v>
      </c>
      <c r="AT110" s="3">
        <v>43281</v>
      </c>
      <c r="AU110" s="3">
        <v>43281</v>
      </c>
      <c r="AV110" s="2" t="s">
        <v>1272</v>
      </c>
    </row>
    <row r="111" spans="5:48" ht="178.5" x14ac:dyDescent="0.25">
      <c r="E111" s="16"/>
      <c r="F111" s="16"/>
      <c r="G111" s="16"/>
      <c r="H111" s="16"/>
      <c r="I111" s="11" t="s">
        <v>1273</v>
      </c>
      <c r="K111" s="2"/>
      <c r="L111" s="16"/>
      <c r="M111" s="16"/>
      <c r="N111" s="2"/>
      <c r="X111" s="16"/>
      <c r="Y111" s="16"/>
      <c r="Z111" s="16"/>
      <c r="AA111" s="9">
        <v>2</v>
      </c>
      <c r="AD111" t="s">
        <v>1161</v>
      </c>
      <c r="AE111" t="s">
        <v>1161</v>
      </c>
      <c r="AF111" t="s">
        <v>1161</v>
      </c>
      <c r="AH111" t="s">
        <v>1161</v>
      </c>
      <c r="AI111" t="s">
        <v>1161</v>
      </c>
      <c r="AJ111" t="s">
        <v>1161</v>
      </c>
      <c r="AL111" s="22" t="str">
        <f>HYPERLINK("mailto:contabilidad.rosarito@outlock.co,","contabilidad.rosarito@outlock.co,")</f>
        <v>contabilidad.rosarito@outlock.co,</v>
      </c>
      <c r="AM111" t="s">
        <v>1251</v>
      </c>
      <c r="AO111" s="16"/>
      <c r="AP111" s="22" t="str">
        <f>HYPERLINK("mailto:contabilidad.rosarito@outlock.co,","contabilidad.rosarito@outlock.co,")</f>
        <v>contabilidad.rosarito@outlock.co,</v>
      </c>
      <c r="AQ111" s="18" t="s">
        <v>1249</v>
      </c>
      <c r="AS111" t="s">
        <v>1250</v>
      </c>
      <c r="AT111" s="3">
        <v>43281</v>
      </c>
      <c r="AU111" s="3">
        <v>43281</v>
      </c>
      <c r="AV111" s="2" t="s">
        <v>1272</v>
      </c>
    </row>
    <row r="112" spans="5:48" ht="178.5" x14ac:dyDescent="0.25">
      <c r="E112" s="16"/>
      <c r="F112" s="16"/>
      <c r="G112" s="16"/>
      <c r="H112" s="16"/>
      <c r="I112" s="11" t="s">
        <v>1273</v>
      </c>
      <c r="K112" s="2"/>
      <c r="L112" s="16"/>
      <c r="M112" s="16"/>
      <c r="N112" s="2"/>
      <c r="S112">
        <v>675</v>
      </c>
      <c r="T112" t="s">
        <v>1021</v>
      </c>
      <c r="X112" s="16"/>
      <c r="Y112" s="16"/>
      <c r="Z112" s="16"/>
      <c r="AA112" s="9">
        <v>2</v>
      </c>
      <c r="AD112" t="s">
        <v>1161</v>
      </c>
      <c r="AE112" t="s">
        <v>1161</v>
      </c>
      <c r="AF112" t="s">
        <v>1161</v>
      </c>
      <c r="AH112" t="s">
        <v>1161</v>
      </c>
      <c r="AI112" t="s">
        <v>1161</v>
      </c>
      <c r="AJ112" t="s">
        <v>1161</v>
      </c>
      <c r="AL112" s="22" t="str">
        <f>HYPERLINK("mailto:jirsa_ventas@yahoo.com.mx","jirsa_ventas@yahoo.com.mx")</f>
        <v>jirsa_ventas@yahoo.com.mx</v>
      </c>
      <c r="AM112" t="s">
        <v>1251</v>
      </c>
      <c r="AO112" s="16"/>
      <c r="AP112" s="22" t="str">
        <f>HYPERLINK("mailto:jirsa_ventas@yahoo.com.mx","jirsa_ventas@yahoo.com.mx")</f>
        <v>jirsa_ventas@yahoo.com.mx</v>
      </c>
      <c r="AQ112" s="18" t="s">
        <v>1249</v>
      </c>
      <c r="AS112" t="s">
        <v>1250</v>
      </c>
      <c r="AT112" s="3">
        <v>43281</v>
      </c>
      <c r="AU112" s="3">
        <v>43281</v>
      </c>
      <c r="AV112" s="2" t="s">
        <v>1272</v>
      </c>
    </row>
    <row r="113" spans="5:48" ht="178.5" x14ac:dyDescent="0.25">
      <c r="E113" s="16"/>
      <c r="F113" s="16"/>
      <c r="G113" s="16"/>
      <c r="H113" s="16"/>
      <c r="I113" s="11" t="s">
        <v>1273</v>
      </c>
      <c r="K113" s="2"/>
      <c r="L113" s="16"/>
      <c r="M113" s="16"/>
      <c r="N113" s="2"/>
      <c r="S113">
        <v>12731</v>
      </c>
      <c r="T113" t="s">
        <v>1022</v>
      </c>
      <c r="V113" t="s">
        <v>1108</v>
      </c>
      <c r="X113" s="16"/>
      <c r="Y113" s="16"/>
      <c r="Z113" s="16"/>
      <c r="AA113" s="9">
        <v>2</v>
      </c>
      <c r="AD113" t="s">
        <v>1161</v>
      </c>
      <c r="AE113" t="s">
        <v>1161</v>
      </c>
      <c r="AF113" t="s">
        <v>1161</v>
      </c>
      <c r="AH113" t="s">
        <v>1161</v>
      </c>
      <c r="AI113" t="s">
        <v>1161</v>
      </c>
      <c r="AJ113" t="s">
        <v>1161</v>
      </c>
      <c r="AL113" s="22" t="str">
        <f>HYPERLINK("mailto:eism-04@hotmail.com","eism-04@hotmail.com")</f>
        <v>eism-04@hotmail.com</v>
      </c>
      <c r="AM113" t="s">
        <v>1251</v>
      </c>
      <c r="AO113" s="16"/>
      <c r="AP113" s="22" t="str">
        <f>HYPERLINK("mailto:eism-04@hotmail.com","eism-04@hotmail.com")</f>
        <v>eism-04@hotmail.com</v>
      </c>
      <c r="AQ113" s="18" t="s">
        <v>1249</v>
      </c>
      <c r="AS113" t="s">
        <v>1250</v>
      </c>
      <c r="AT113" s="3">
        <v>43281</v>
      </c>
      <c r="AU113" s="3">
        <v>43281</v>
      </c>
      <c r="AV113" s="2" t="s">
        <v>1272</v>
      </c>
    </row>
    <row r="114" spans="5:48" ht="178.5" x14ac:dyDescent="0.25">
      <c r="E114" s="16"/>
      <c r="F114" s="16"/>
      <c r="G114" s="16"/>
      <c r="H114" s="16"/>
      <c r="I114" s="11" t="s">
        <v>1273</v>
      </c>
      <c r="K114" s="2"/>
      <c r="L114" s="16"/>
      <c r="M114" s="16"/>
      <c r="N114" s="2"/>
      <c r="S114">
        <v>5180</v>
      </c>
      <c r="V114" t="s">
        <v>1109</v>
      </c>
      <c r="X114" s="16"/>
      <c r="Y114" s="16"/>
      <c r="Z114" s="16"/>
      <c r="AA114" s="9">
        <v>2</v>
      </c>
      <c r="AD114" t="s">
        <v>1161</v>
      </c>
      <c r="AE114" t="s">
        <v>1161</v>
      </c>
      <c r="AF114" t="s">
        <v>1161</v>
      </c>
      <c r="AH114" t="s">
        <v>1161</v>
      </c>
      <c r="AI114" t="s">
        <v>1161</v>
      </c>
      <c r="AJ114" t="s">
        <v>1161</v>
      </c>
      <c r="AL114" s="22" t="str">
        <f>HYPERLINK("mailto:ramses2409@hotmail.com","ramses2409@hotmail.com")</f>
        <v>ramses2409@hotmail.com</v>
      </c>
      <c r="AM114" t="s">
        <v>1251</v>
      </c>
      <c r="AO114" s="16"/>
      <c r="AP114" s="22" t="str">
        <f>HYPERLINK("mailto:ramses2409@hotmail.com","ramses2409@hotmail.com")</f>
        <v>ramses2409@hotmail.com</v>
      </c>
      <c r="AQ114" s="18" t="s">
        <v>1249</v>
      </c>
      <c r="AS114" t="s">
        <v>1250</v>
      </c>
      <c r="AT114" s="3">
        <v>43281</v>
      </c>
      <c r="AU114" s="3">
        <v>43281</v>
      </c>
      <c r="AV114" s="2" t="s">
        <v>1272</v>
      </c>
    </row>
    <row r="115" spans="5:48" ht="178.5" x14ac:dyDescent="0.25">
      <c r="E115" s="16"/>
      <c r="F115" s="16"/>
      <c r="G115" s="16"/>
      <c r="H115" s="16"/>
      <c r="I115" s="11" t="s">
        <v>1273</v>
      </c>
      <c r="K115" s="2"/>
      <c r="L115" s="16"/>
      <c r="M115" s="16"/>
      <c r="N115" s="2"/>
      <c r="S115">
        <v>1503</v>
      </c>
      <c r="T115">
        <v>403</v>
      </c>
      <c r="V115" t="s">
        <v>1110</v>
      </c>
      <c r="W115" s="10" t="s">
        <v>1253</v>
      </c>
      <c r="X115" s="16" t="s">
        <v>1252</v>
      </c>
      <c r="Y115" s="17" t="s">
        <v>1268</v>
      </c>
      <c r="Z115" s="16" t="s">
        <v>1252</v>
      </c>
      <c r="AA115" s="9">
        <v>2</v>
      </c>
      <c r="AD115" t="s">
        <v>1161</v>
      </c>
      <c r="AE115" t="s">
        <v>1161</v>
      </c>
      <c r="AF115" t="s">
        <v>1161</v>
      </c>
      <c r="AH115" t="s">
        <v>1161</v>
      </c>
      <c r="AI115" t="s">
        <v>1161</v>
      </c>
      <c r="AJ115" t="s">
        <v>1161</v>
      </c>
      <c r="AL115" s="22" t="str">
        <f>HYPERLINK("mailto:mx.lfpereyra@gmail.com","mx.lfpereyra@gmail.com")</f>
        <v>mx.lfpereyra@gmail.com</v>
      </c>
      <c r="AM115" t="s">
        <v>1251</v>
      </c>
      <c r="AO115" s="16"/>
      <c r="AP115" s="22" t="str">
        <f>HYPERLINK("mailto:mx.lfpereyra@gmail.com","mx.lfpereyra@gmail.com")</f>
        <v>mx.lfpereyra@gmail.com</v>
      </c>
      <c r="AQ115" s="18" t="s">
        <v>1249</v>
      </c>
      <c r="AS115" t="s">
        <v>1250</v>
      </c>
      <c r="AT115" s="3">
        <v>43281</v>
      </c>
      <c r="AU115" s="3">
        <v>43281</v>
      </c>
      <c r="AV115" s="2" t="s">
        <v>1272</v>
      </c>
    </row>
    <row r="116" spans="5:48" ht="178.5" x14ac:dyDescent="0.25">
      <c r="E116" s="16"/>
      <c r="F116" s="16"/>
      <c r="G116" s="16"/>
      <c r="H116" s="16"/>
      <c r="I116" s="11" t="s">
        <v>1273</v>
      </c>
      <c r="K116" s="2"/>
      <c r="L116" s="16"/>
      <c r="M116" s="16"/>
      <c r="N116" s="2"/>
      <c r="S116">
        <v>23</v>
      </c>
      <c r="T116">
        <v>100</v>
      </c>
      <c r="X116" s="16"/>
      <c r="Y116" s="16"/>
      <c r="Z116" s="16"/>
      <c r="AA116" s="9">
        <v>2</v>
      </c>
      <c r="AD116" t="s">
        <v>1161</v>
      </c>
      <c r="AE116" t="s">
        <v>1161</v>
      </c>
      <c r="AF116" t="s">
        <v>1161</v>
      </c>
      <c r="AH116" t="s">
        <v>1161</v>
      </c>
      <c r="AI116" t="s">
        <v>1161</v>
      </c>
      <c r="AJ116" t="s">
        <v>1161</v>
      </c>
      <c r="AL116" s="22" t="str">
        <f>HYPERLINK("mailto:filiales@rosaritobeachhotel.com","filiales@rosaritobeachhotel.com")</f>
        <v>filiales@rosaritobeachhotel.com</v>
      </c>
      <c r="AM116" t="s">
        <v>1251</v>
      </c>
      <c r="AO116" s="16"/>
      <c r="AP116" s="22" t="str">
        <f>HYPERLINK("mailto:filiales@rosaritobeachhotel.com","filiales@rosaritobeachhotel.com")</f>
        <v>filiales@rosaritobeachhotel.com</v>
      </c>
      <c r="AQ116" s="18" t="s">
        <v>1249</v>
      </c>
      <c r="AS116" t="s">
        <v>1250</v>
      </c>
      <c r="AT116" s="3">
        <v>43281</v>
      </c>
      <c r="AU116" s="3">
        <v>43281</v>
      </c>
      <c r="AV116" s="2" t="s">
        <v>1272</v>
      </c>
    </row>
    <row r="117" spans="5:48" ht="178.5" x14ac:dyDescent="0.25">
      <c r="E117" s="16"/>
      <c r="F117" s="16"/>
      <c r="G117" s="16"/>
      <c r="H117" s="16"/>
      <c r="I117" s="11" t="s">
        <v>1273</v>
      </c>
      <c r="K117" s="2"/>
      <c r="L117" s="16"/>
      <c r="M117" s="16"/>
      <c r="N117" s="2"/>
      <c r="S117">
        <v>4308</v>
      </c>
      <c r="V117" t="s">
        <v>1111</v>
      </c>
      <c r="X117" s="16"/>
      <c r="Y117" s="16"/>
      <c r="Z117" s="16"/>
      <c r="AA117" s="9">
        <v>2</v>
      </c>
      <c r="AD117" t="s">
        <v>1161</v>
      </c>
      <c r="AE117" t="s">
        <v>1161</v>
      </c>
      <c r="AF117" t="s">
        <v>1161</v>
      </c>
      <c r="AH117" t="s">
        <v>1161</v>
      </c>
      <c r="AI117" t="s">
        <v>1161</v>
      </c>
      <c r="AJ117" t="s">
        <v>1161</v>
      </c>
      <c r="AL117" s="22" t="str">
        <f>HYPERLINK("mailto:mcervantes@autoproductos.com.mx","mcervantes@autoproductos.com.mx ")</f>
        <v xml:space="preserve">mcervantes@autoproductos.com.mx </v>
      </c>
      <c r="AM117" t="s">
        <v>1251</v>
      </c>
      <c r="AO117" s="16"/>
      <c r="AP117" s="22" t="str">
        <f>HYPERLINK("mailto:mcervantes@autoproductos.com.mx","mcervantes@autoproductos.com.mx ")</f>
        <v xml:space="preserve">mcervantes@autoproductos.com.mx </v>
      </c>
      <c r="AQ117" s="18" t="s">
        <v>1249</v>
      </c>
      <c r="AS117" t="s">
        <v>1250</v>
      </c>
      <c r="AT117" s="3">
        <v>43281</v>
      </c>
      <c r="AU117" s="3">
        <v>43281</v>
      </c>
      <c r="AV117" s="2" t="s">
        <v>1272</v>
      </c>
    </row>
    <row r="118" spans="5:48" ht="178.5" x14ac:dyDescent="0.25">
      <c r="E118" s="16"/>
      <c r="F118" s="16"/>
      <c r="G118" s="16"/>
      <c r="H118" s="16"/>
      <c r="I118" s="11" t="s">
        <v>1273</v>
      </c>
      <c r="K118" s="2"/>
      <c r="L118" s="16"/>
      <c r="M118" s="16"/>
      <c r="N118" s="2"/>
      <c r="S118">
        <v>65</v>
      </c>
      <c r="V118" t="s">
        <v>1112</v>
      </c>
      <c r="X118" s="16"/>
      <c r="Y118" s="16"/>
      <c r="Z118" s="16"/>
      <c r="AA118" s="9">
        <v>2</v>
      </c>
      <c r="AD118" t="s">
        <v>1161</v>
      </c>
      <c r="AE118" t="s">
        <v>1161</v>
      </c>
      <c r="AF118" t="s">
        <v>1161</v>
      </c>
      <c r="AH118" t="s">
        <v>1161</v>
      </c>
      <c r="AI118" t="s">
        <v>1161</v>
      </c>
      <c r="AJ118" t="s">
        <v>1161</v>
      </c>
      <c r="AL118" s="22" t="str">
        <f>HYPERLINK("mailto:raul.andrade@proofytec.com","raul.andrade@proofytec.com")</f>
        <v>raul.andrade@proofytec.com</v>
      </c>
      <c r="AM118" t="s">
        <v>1251</v>
      </c>
      <c r="AO118" s="16"/>
      <c r="AP118" s="22" t="str">
        <f>HYPERLINK("mailto:raul.andrade@proofytec.com","raul.andrade@proofytec.com")</f>
        <v>raul.andrade@proofytec.com</v>
      </c>
      <c r="AQ118" s="18" t="s">
        <v>1249</v>
      </c>
      <c r="AS118" t="s">
        <v>1250</v>
      </c>
      <c r="AT118" s="3">
        <v>43281</v>
      </c>
      <c r="AU118" s="3">
        <v>43281</v>
      </c>
      <c r="AV118" s="2" t="s">
        <v>1272</v>
      </c>
    </row>
    <row r="119" spans="5:48" ht="178.5" x14ac:dyDescent="0.25">
      <c r="E119" s="16"/>
      <c r="F119" s="16"/>
      <c r="G119" s="16"/>
      <c r="H119" s="16"/>
      <c r="I119" s="11" t="s">
        <v>1273</v>
      </c>
      <c r="K119" s="2"/>
      <c r="L119" s="16"/>
      <c r="M119" s="16"/>
      <c r="N119" s="2"/>
      <c r="S119">
        <v>8770</v>
      </c>
      <c r="X119" s="16"/>
      <c r="Y119" s="16"/>
      <c r="Z119" s="16"/>
      <c r="AA119" s="9">
        <v>2</v>
      </c>
      <c r="AD119" t="s">
        <v>1161</v>
      </c>
      <c r="AE119" t="s">
        <v>1161</v>
      </c>
      <c r="AF119" t="s">
        <v>1161</v>
      </c>
      <c r="AH119" t="s">
        <v>1161</v>
      </c>
      <c r="AI119" t="s">
        <v>1161</v>
      </c>
      <c r="AJ119" t="s">
        <v>1161</v>
      </c>
      <c r="AL119" s="22" t="str">
        <f>HYPERLINK("mailto:rosaritoartfest@gmail.com","rosaritoartfest@gmail.com")</f>
        <v>rosaritoartfest@gmail.com</v>
      </c>
      <c r="AM119" t="s">
        <v>1251</v>
      </c>
      <c r="AO119" s="16"/>
      <c r="AP119" s="22" t="str">
        <f>HYPERLINK("mailto:rosaritoartfest@gmail.com","rosaritoartfest@gmail.com")</f>
        <v>rosaritoartfest@gmail.com</v>
      </c>
      <c r="AQ119" s="18" t="s">
        <v>1249</v>
      </c>
      <c r="AS119" t="s">
        <v>1250</v>
      </c>
      <c r="AT119" s="3">
        <v>43281</v>
      </c>
      <c r="AU119" s="3">
        <v>43281</v>
      </c>
      <c r="AV119" s="2" t="s">
        <v>1272</v>
      </c>
    </row>
    <row r="120" spans="5:48" ht="178.5" x14ac:dyDescent="0.25">
      <c r="E120" s="16"/>
      <c r="F120" s="16"/>
      <c r="G120" s="16"/>
      <c r="H120" s="16"/>
      <c r="I120" s="11" t="s">
        <v>1273</v>
      </c>
      <c r="K120" s="2"/>
      <c r="L120" s="16"/>
      <c r="M120" s="16"/>
      <c r="N120" s="2"/>
      <c r="S120">
        <v>1151</v>
      </c>
      <c r="T120" t="s">
        <v>1022</v>
      </c>
      <c r="V120" t="s">
        <v>1045</v>
      </c>
      <c r="X120" s="16"/>
      <c r="Y120" s="16"/>
      <c r="Z120" s="16"/>
      <c r="AA120" s="9">
        <v>2</v>
      </c>
      <c r="AD120" t="s">
        <v>1161</v>
      </c>
      <c r="AE120" t="s">
        <v>1161</v>
      </c>
      <c r="AF120" t="s">
        <v>1161</v>
      </c>
      <c r="AH120" t="s">
        <v>1161</v>
      </c>
      <c r="AI120" t="s">
        <v>1161</v>
      </c>
      <c r="AJ120" t="s">
        <v>1161</v>
      </c>
      <c r="AL120" s="22" t="str">
        <f>HYPERLINK("mailto:materialesrosarito@prodigy.net.mx","materialesrosarito@prodigy.net.mx")</f>
        <v>materialesrosarito@prodigy.net.mx</v>
      </c>
      <c r="AM120" t="s">
        <v>1251</v>
      </c>
      <c r="AO120" s="16"/>
      <c r="AP120" s="22" t="str">
        <f>HYPERLINK("mailto:materialesrosarito@prodigy.net.mx","materialesrosarito@prodigy.net.mx")</f>
        <v>materialesrosarito@prodigy.net.mx</v>
      </c>
      <c r="AQ120" s="18" t="s">
        <v>1249</v>
      </c>
      <c r="AS120" t="s">
        <v>1250</v>
      </c>
      <c r="AT120" s="3">
        <v>43281</v>
      </c>
      <c r="AU120" s="3">
        <v>43281</v>
      </c>
      <c r="AV120" s="2" t="s">
        <v>1272</v>
      </c>
    </row>
    <row r="121" spans="5:48" ht="178.5" x14ac:dyDescent="0.25">
      <c r="E121" s="16"/>
      <c r="F121" s="16"/>
      <c r="G121" s="16"/>
      <c r="H121" s="16"/>
      <c r="I121" s="11" t="s">
        <v>1273</v>
      </c>
      <c r="K121" s="2"/>
      <c r="L121" s="16"/>
      <c r="M121" s="16"/>
      <c r="N121" s="2"/>
      <c r="S121">
        <v>3194</v>
      </c>
      <c r="V121" t="s">
        <v>1113</v>
      </c>
      <c r="W121" s="10" t="s">
        <v>1267</v>
      </c>
      <c r="X121" s="16" t="s">
        <v>1260</v>
      </c>
      <c r="Y121" s="16"/>
      <c r="Z121" s="16" t="s">
        <v>1260</v>
      </c>
      <c r="AA121" s="9">
        <v>2</v>
      </c>
      <c r="AD121" t="s">
        <v>1161</v>
      </c>
      <c r="AE121" t="s">
        <v>1161</v>
      </c>
      <c r="AF121" t="s">
        <v>1161</v>
      </c>
      <c r="AH121" t="s">
        <v>1161</v>
      </c>
      <c r="AI121" t="s">
        <v>1161</v>
      </c>
      <c r="AJ121" t="s">
        <v>1161</v>
      </c>
      <c r="AL121" s="22" t="str">
        <f>HYPERLINK("mailto:salejandro@gmail.com","salejandro@gmail.com")</f>
        <v>salejandro@gmail.com</v>
      </c>
      <c r="AM121" t="s">
        <v>1251</v>
      </c>
      <c r="AO121" s="16"/>
      <c r="AP121" s="22" t="str">
        <f>HYPERLINK("mailto:salejandro@gmail.com","salejandro@gmail.com")</f>
        <v>salejandro@gmail.com</v>
      </c>
      <c r="AQ121" s="18" t="s">
        <v>1249</v>
      </c>
      <c r="AS121" t="s">
        <v>1250</v>
      </c>
      <c r="AT121" s="3">
        <v>43281</v>
      </c>
      <c r="AU121" s="3">
        <v>43281</v>
      </c>
      <c r="AV121" s="2" t="s">
        <v>1272</v>
      </c>
    </row>
    <row r="122" spans="5:48" ht="178.5" x14ac:dyDescent="0.25">
      <c r="E122" s="16"/>
      <c r="F122" s="16"/>
      <c r="G122" s="16"/>
      <c r="H122" s="16"/>
      <c r="I122" s="11" t="s">
        <v>1273</v>
      </c>
      <c r="K122" s="2"/>
      <c r="L122" s="16"/>
      <c r="M122" s="16"/>
      <c r="N122" s="2"/>
      <c r="S122">
        <v>1660</v>
      </c>
      <c r="T122" t="s">
        <v>1017</v>
      </c>
      <c r="V122" t="s">
        <v>1114</v>
      </c>
      <c r="X122" s="16"/>
      <c r="Y122" s="16"/>
      <c r="Z122" s="16"/>
      <c r="AA122" s="9">
        <v>2</v>
      </c>
      <c r="AD122" t="s">
        <v>1161</v>
      </c>
      <c r="AE122" t="s">
        <v>1161</v>
      </c>
      <c r="AF122" t="s">
        <v>1161</v>
      </c>
      <c r="AH122" t="s">
        <v>1161</v>
      </c>
      <c r="AI122" t="s">
        <v>1161</v>
      </c>
      <c r="AJ122" t="s">
        <v>1161</v>
      </c>
      <c r="AL122" s="22" t="str">
        <f>HYPERLINK("mailto:ventas@californiaimpresors.org","ventas@californiaimpresors.org")</f>
        <v>ventas@californiaimpresors.org</v>
      </c>
      <c r="AM122" t="s">
        <v>1251</v>
      </c>
      <c r="AO122" s="16"/>
      <c r="AP122" s="22" t="str">
        <f>HYPERLINK("mailto:ventas@californiaimpresors.org","ventas@californiaimpresors.org")</f>
        <v>ventas@californiaimpresors.org</v>
      </c>
      <c r="AQ122" s="18" t="s">
        <v>1249</v>
      </c>
      <c r="AS122" t="s">
        <v>1250</v>
      </c>
      <c r="AT122" s="3">
        <v>43281</v>
      </c>
      <c r="AU122" s="3">
        <v>43281</v>
      </c>
      <c r="AV122" s="2" t="s">
        <v>1272</v>
      </c>
    </row>
    <row r="123" spans="5:48" ht="178.5" x14ac:dyDescent="0.25">
      <c r="E123" s="16"/>
      <c r="F123" s="16"/>
      <c r="G123" s="16"/>
      <c r="H123" s="16"/>
      <c r="I123" s="11" t="s">
        <v>1273</v>
      </c>
      <c r="K123" s="2"/>
      <c r="L123" s="16"/>
      <c r="M123" s="16"/>
      <c r="N123" s="2"/>
      <c r="S123">
        <v>943</v>
      </c>
      <c r="V123" t="s">
        <v>1115</v>
      </c>
      <c r="X123" s="16"/>
      <c r="Y123" s="16"/>
      <c r="Z123" s="16"/>
      <c r="AA123" s="9">
        <v>2</v>
      </c>
      <c r="AD123" t="s">
        <v>1161</v>
      </c>
      <c r="AE123" t="s">
        <v>1161</v>
      </c>
      <c r="AF123" t="s">
        <v>1161</v>
      </c>
      <c r="AH123" t="s">
        <v>1161</v>
      </c>
      <c r="AI123" t="s">
        <v>1161</v>
      </c>
      <c r="AJ123" t="s">
        <v>1161</v>
      </c>
      <c r="AL123" s="22" t="str">
        <f>HYPERLINK("mailto:carmenolga1@hotmail.com","carmenolga1@hotmail.com")</f>
        <v>carmenolga1@hotmail.com</v>
      </c>
      <c r="AM123" t="s">
        <v>1251</v>
      </c>
      <c r="AO123" s="16"/>
      <c r="AP123" s="22" t="str">
        <f>HYPERLINK("mailto:carmenolga1@hotmail.com","carmenolga1@hotmail.com")</f>
        <v>carmenolga1@hotmail.com</v>
      </c>
      <c r="AQ123" s="18" t="s">
        <v>1249</v>
      </c>
      <c r="AS123" t="s">
        <v>1250</v>
      </c>
      <c r="AT123" s="3">
        <v>43281</v>
      </c>
      <c r="AU123" s="3">
        <v>43281</v>
      </c>
      <c r="AV123" s="2" t="s">
        <v>1272</v>
      </c>
    </row>
    <row r="124" spans="5:48" ht="178.5" x14ac:dyDescent="0.25">
      <c r="E124" s="16"/>
      <c r="F124" s="16"/>
      <c r="G124" s="16"/>
      <c r="H124" s="16"/>
      <c r="I124" s="11" t="s">
        <v>1273</v>
      </c>
      <c r="K124" s="2"/>
      <c r="L124" s="16"/>
      <c r="M124" s="16"/>
      <c r="N124" s="2"/>
      <c r="S124">
        <v>1876</v>
      </c>
      <c r="V124" t="s">
        <v>1116</v>
      </c>
      <c r="X124" s="16"/>
      <c r="Y124" s="16"/>
      <c r="Z124" s="16"/>
      <c r="AA124" s="9">
        <v>2</v>
      </c>
      <c r="AD124" t="s">
        <v>1161</v>
      </c>
      <c r="AE124" t="s">
        <v>1161</v>
      </c>
      <c r="AF124" t="s">
        <v>1161</v>
      </c>
      <c r="AH124" t="s">
        <v>1161</v>
      </c>
      <c r="AI124" t="s">
        <v>1161</v>
      </c>
      <c r="AJ124" t="s">
        <v>1161</v>
      </c>
      <c r="AL124" s="15"/>
      <c r="AM124" t="s">
        <v>1251</v>
      </c>
      <c r="AO124" s="16"/>
      <c r="AP124" s="15"/>
      <c r="AQ124" s="18" t="s">
        <v>1249</v>
      </c>
      <c r="AS124" t="s">
        <v>1250</v>
      </c>
      <c r="AT124" s="3">
        <v>43281</v>
      </c>
      <c r="AU124" s="3">
        <v>43281</v>
      </c>
      <c r="AV124" s="2" t="s">
        <v>1272</v>
      </c>
    </row>
    <row r="125" spans="5:48" ht="178.5" x14ac:dyDescent="0.25">
      <c r="E125" s="16"/>
      <c r="F125" s="16"/>
      <c r="G125" s="16"/>
      <c r="H125" s="16"/>
      <c r="I125" s="11" t="s">
        <v>1273</v>
      </c>
      <c r="K125" s="2"/>
      <c r="L125" s="16"/>
      <c r="M125" s="16"/>
      <c r="N125" s="2"/>
      <c r="S125">
        <v>127</v>
      </c>
      <c r="V125" t="s">
        <v>1117</v>
      </c>
      <c r="X125" s="16"/>
      <c r="Y125" s="16"/>
      <c r="Z125" s="16"/>
      <c r="AA125" s="9">
        <v>2</v>
      </c>
      <c r="AD125" t="s">
        <v>1161</v>
      </c>
      <c r="AE125" t="s">
        <v>1161</v>
      </c>
      <c r="AF125" t="s">
        <v>1161</v>
      </c>
      <c r="AH125" t="s">
        <v>1161</v>
      </c>
      <c r="AI125" t="s">
        <v>1161</v>
      </c>
      <c r="AJ125" t="s">
        <v>1161</v>
      </c>
      <c r="AL125" s="22" t="str">
        <f>HYPERLINK("mailto:jose.ramos@ingenieria911.com","jose.ramos@ingenieria911.com")</f>
        <v>jose.ramos@ingenieria911.com</v>
      </c>
      <c r="AM125" t="s">
        <v>1251</v>
      </c>
      <c r="AO125" s="16"/>
      <c r="AP125" s="22" t="str">
        <f>HYPERLINK("mailto:jose.ramos@ingenieria911.com","jose.ramos@ingenieria911.com")</f>
        <v>jose.ramos@ingenieria911.com</v>
      </c>
      <c r="AQ125" s="18" t="s">
        <v>1249</v>
      </c>
      <c r="AS125" t="s">
        <v>1250</v>
      </c>
      <c r="AT125" s="3">
        <v>43281</v>
      </c>
      <c r="AU125" s="3">
        <v>43281</v>
      </c>
      <c r="AV125" s="2" t="s">
        <v>1272</v>
      </c>
    </row>
    <row r="126" spans="5:48" ht="178.5" x14ac:dyDescent="0.25">
      <c r="E126" s="16"/>
      <c r="F126" s="16"/>
      <c r="G126" s="16"/>
      <c r="H126" s="16"/>
      <c r="I126" s="11" t="s">
        <v>1273</v>
      </c>
      <c r="K126" s="2"/>
      <c r="L126" s="16"/>
      <c r="M126" s="16"/>
      <c r="N126" s="2"/>
      <c r="S126">
        <v>272</v>
      </c>
      <c r="T126">
        <v>2</v>
      </c>
      <c r="V126" t="s">
        <v>1118</v>
      </c>
      <c r="X126" s="16"/>
      <c r="Y126" s="16"/>
      <c r="Z126" s="16"/>
      <c r="AA126" s="9">
        <v>2</v>
      </c>
      <c r="AD126" t="s">
        <v>1161</v>
      </c>
      <c r="AE126" t="s">
        <v>1161</v>
      </c>
      <c r="AF126" t="s">
        <v>1161</v>
      </c>
      <c r="AH126" t="s">
        <v>1161</v>
      </c>
      <c r="AI126" t="s">
        <v>1161</v>
      </c>
      <c r="AJ126" t="s">
        <v>1161</v>
      </c>
      <c r="AL126" s="22" t="str">
        <f>HYPERLINK("mailto:rosaritosings@hotmail.com","rosaritosings@hotmail.com")</f>
        <v>rosaritosings@hotmail.com</v>
      </c>
      <c r="AM126" t="s">
        <v>1251</v>
      </c>
      <c r="AO126" s="16"/>
      <c r="AP126" s="22" t="str">
        <f>HYPERLINK("mailto:rosaritosings@hotmail.com","rosaritosings@hotmail.com")</f>
        <v>rosaritosings@hotmail.com</v>
      </c>
      <c r="AQ126" s="18" t="s">
        <v>1249</v>
      </c>
      <c r="AS126" t="s">
        <v>1250</v>
      </c>
      <c r="AT126" s="3">
        <v>43281</v>
      </c>
      <c r="AU126" s="3">
        <v>43281</v>
      </c>
      <c r="AV126" s="2" t="s">
        <v>1272</v>
      </c>
    </row>
    <row r="127" spans="5:48" ht="178.5" x14ac:dyDescent="0.25">
      <c r="E127" s="16"/>
      <c r="F127" s="16"/>
      <c r="G127" s="16"/>
      <c r="H127" s="16"/>
      <c r="I127" s="11" t="s">
        <v>1273</v>
      </c>
      <c r="K127" s="2"/>
      <c r="L127" s="16"/>
      <c r="M127" s="16"/>
      <c r="N127" s="2"/>
      <c r="S127">
        <v>1055</v>
      </c>
      <c r="V127" t="s">
        <v>1119</v>
      </c>
      <c r="X127" s="16" t="s">
        <v>1261</v>
      </c>
      <c r="Y127" s="16"/>
      <c r="Z127" s="16" t="s">
        <v>1261</v>
      </c>
      <c r="AA127" s="9">
        <v>11</v>
      </c>
      <c r="AD127" t="s">
        <v>1161</v>
      </c>
      <c r="AE127" t="s">
        <v>1161</v>
      </c>
      <c r="AF127" t="s">
        <v>1161</v>
      </c>
      <c r="AH127" t="s">
        <v>1161</v>
      </c>
      <c r="AI127" t="s">
        <v>1161</v>
      </c>
      <c r="AJ127" t="s">
        <v>1161</v>
      </c>
      <c r="AL127" s="22" t="str">
        <f>HYPERLINK("mailto:PFERNANDEZ@INTECOM.MX","PFERNANDEZ@INTECOM.MX")</f>
        <v>PFERNANDEZ@INTECOM.MX</v>
      </c>
      <c r="AM127" t="s">
        <v>1251</v>
      </c>
      <c r="AO127" s="16"/>
      <c r="AP127" s="22" t="str">
        <f>HYPERLINK("mailto:PFERNANDEZ@INTECOM.MX","PFERNANDEZ@INTECOM.MX")</f>
        <v>PFERNANDEZ@INTECOM.MX</v>
      </c>
      <c r="AQ127" s="18" t="s">
        <v>1249</v>
      </c>
      <c r="AS127" t="s">
        <v>1250</v>
      </c>
      <c r="AT127" s="3">
        <v>43281</v>
      </c>
      <c r="AU127" s="3">
        <v>43281</v>
      </c>
      <c r="AV127" s="2" t="s">
        <v>1272</v>
      </c>
    </row>
    <row r="128" spans="5:48" ht="178.5" x14ac:dyDescent="0.25">
      <c r="E128" s="16"/>
      <c r="F128" s="16"/>
      <c r="G128" s="16"/>
      <c r="H128" s="16"/>
      <c r="I128" s="11" t="s">
        <v>1273</v>
      </c>
      <c r="K128" s="2"/>
      <c r="L128" s="16"/>
      <c r="M128" s="16"/>
      <c r="N128" s="2"/>
      <c r="S128">
        <v>7888</v>
      </c>
      <c r="V128" t="s">
        <v>1120</v>
      </c>
      <c r="X128" s="16"/>
      <c r="Y128" s="16"/>
      <c r="Z128" s="16"/>
      <c r="AA128" s="9">
        <v>2</v>
      </c>
      <c r="AD128" t="s">
        <v>1161</v>
      </c>
      <c r="AE128" t="s">
        <v>1161</v>
      </c>
      <c r="AF128" t="s">
        <v>1161</v>
      </c>
      <c r="AH128" t="s">
        <v>1161</v>
      </c>
      <c r="AI128" t="s">
        <v>1161</v>
      </c>
      <c r="AJ128" t="s">
        <v>1161</v>
      </c>
      <c r="AL128" s="22" t="str">
        <f>HYPERLINK("mailto:ariacomercializadora@hotmail.com","ariacomercializadora@hotmail.com")</f>
        <v>ariacomercializadora@hotmail.com</v>
      </c>
      <c r="AM128" t="s">
        <v>1251</v>
      </c>
      <c r="AO128" s="16"/>
      <c r="AP128" s="22" t="str">
        <f>HYPERLINK("mailto:ariacomercializadora@hotmail.com","ariacomercializadora@hotmail.com")</f>
        <v>ariacomercializadora@hotmail.com</v>
      </c>
      <c r="AQ128" s="18" t="s">
        <v>1249</v>
      </c>
      <c r="AS128" t="s">
        <v>1250</v>
      </c>
      <c r="AT128" s="3">
        <v>43281</v>
      </c>
      <c r="AU128" s="3">
        <v>43281</v>
      </c>
      <c r="AV128" s="2" t="s">
        <v>1272</v>
      </c>
    </row>
    <row r="129" spans="5:48" ht="178.5" x14ac:dyDescent="0.25">
      <c r="E129" s="16"/>
      <c r="F129" s="16"/>
      <c r="G129" s="16"/>
      <c r="H129" s="16"/>
      <c r="I129" s="11" t="s">
        <v>1273</v>
      </c>
      <c r="K129" s="2"/>
      <c r="L129" s="16"/>
      <c r="M129" s="16"/>
      <c r="N129" s="2"/>
      <c r="S129">
        <v>1044</v>
      </c>
      <c r="V129" t="s">
        <v>1048</v>
      </c>
      <c r="X129" s="16"/>
      <c r="Y129" s="16"/>
      <c r="Z129" s="16"/>
      <c r="AA129" s="9">
        <v>2</v>
      </c>
      <c r="AD129" t="s">
        <v>1161</v>
      </c>
      <c r="AE129" t="s">
        <v>1161</v>
      </c>
      <c r="AF129" t="s">
        <v>1161</v>
      </c>
      <c r="AH129" t="s">
        <v>1161</v>
      </c>
      <c r="AI129" t="s">
        <v>1161</v>
      </c>
      <c r="AJ129" t="s">
        <v>1161</v>
      </c>
      <c r="AL129" s="22" t="str">
        <f>HYPERLINK("mailto:laura@zapatillas.com","laura@zapatillas.com")</f>
        <v>laura@zapatillas.com</v>
      </c>
      <c r="AM129" t="s">
        <v>1251</v>
      </c>
      <c r="AO129" s="16"/>
      <c r="AP129" s="22" t="str">
        <f>HYPERLINK("mailto:laura@zapatillas.com","laura@zapatillas.com")</f>
        <v>laura@zapatillas.com</v>
      </c>
      <c r="AQ129" s="18" t="s">
        <v>1249</v>
      </c>
      <c r="AS129" t="s">
        <v>1250</v>
      </c>
      <c r="AT129" s="3">
        <v>43281</v>
      </c>
      <c r="AU129" s="3">
        <v>43281</v>
      </c>
      <c r="AV129" s="2" t="s">
        <v>1272</v>
      </c>
    </row>
    <row r="130" spans="5:48" ht="178.5" x14ac:dyDescent="0.25">
      <c r="E130" s="16"/>
      <c r="F130" s="16"/>
      <c r="G130" s="16"/>
      <c r="H130" s="16"/>
      <c r="I130" s="11" t="s">
        <v>1273</v>
      </c>
      <c r="K130" s="2"/>
      <c r="L130" s="16"/>
      <c r="M130" s="16"/>
      <c r="N130" s="2"/>
      <c r="S130">
        <v>20</v>
      </c>
      <c r="V130" t="s">
        <v>1121</v>
      </c>
      <c r="W130" s="10" t="s">
        <v>1253</v>
      </c>
      <c r="X130" s="16" t="s">
        <v>1252</v>
      </c>
      <c r="Y130" s="17" t="s">
        <v>1268</v>
      </c>
      <c r="Z130" s="16" t="s">
        <v>1252</v>
      </c>
      <c r="AA130" s="9">
        <v>2</v>
      </c>
      <c r="AD130" t="s">
        <v>1161</v>
      </c>
      <c r="AE130" t="s">
        <v>1161</v>
      </c>
      <c r="AF130" t="s">
        <v>1161</v>
      </c>
      <c r="AH130" t="s">
        <v>1161</v>
      </c>
      <c r="AI130" t="s">
        <v>1161</v>
      </c>
      <c r="AJ130" t="s">
        <v>1161</v>
      </c>
      <c r="AL130" s="22" t="str">
        <f>HYPERLINK("mailto:corporativoemc@outlook.com","corporativoemc@outlook.com")</f>
        <v>corporativoemc@outlook.com</v>
      </c>
      <c r="AM130" t="s">
        <v>1251</v>
      </c>
      <c r="AO130" s="16"/>
      <c r="AP130" s="22" t="str">
        <f>HYPERLINK("mailto:corporativoemc@outlook.com","corporativoemc@outlook.com")</f>
        <v>corporativoemc@outlook.com</v>
      </c>
      <c r="AQ130" s="18" t="s">
        <v>1249</v>
      </c>
      <c r="AS130" t="s">
        <v>1250</v>
      </c>
      <c r="AT130" s="3">
        <v>43281</v>
      </c>
      <c r="AU130" s="3">
        <v>43281</v>
      </c>
      <c r="AV130" s="2" t="s">
        <v>1272</v>
      </c>
    </row>
    <row r="131" spans="5:48" ht="178.5" x14ac:dyDescent="0.25">
      <c r="E131" s="16"/>
      <c r="F131" s="16"/>
      <c r="G131" s="16"/>
      <c r="H131" s="16"/>
      <c r="I131" s="11" t="s">
        <v>1273</v>
      </c>
      <c r="K131" s="2"/>
      <c r="L131" s="16"/>
      <c r="M131" s="16"/>
      <c r="N131" s="2"/>
      <c r="S131">
        <v>2003</v>
      </c>
      <c r="T131">
        <v>1</v>
      </c>
      <c r="V131" t="s">
        <v>1122</v>
      </c>
      <c r="X131" s="16"/>
      <c r="Y131" s="16"/>
      <c r="Z131" s="16"/>
      <c r="AA131" s="9">
        <v>2</v>
      </c>
      <c r="AD131" t="s">
        <v>1161</v>
      </c>
      <c r="AE131" t="s">
        <v>1161</v>
      </c>
      <c r="AF131" t="s">
        <v>1161</v>
      </c>
      <c r="AH131" t="s">
        <v>1161</v>
      </c>
      <c r="AI131" t="s">
        <v>1161</v>
      </c>
      <c r="AJ131" t="s">
        <v>1161</v>
      </c>
      <c r="AL131" s="22" t="str">
        <f>HYPERLINK("mailto:ivan.gonzalez@innovom.mx","ivan.gonzalez@innovom.mx")</f>
        <v>ivan.gonzalez@innovom.mx</v>
      </c>
      <c r="AM131" t="s">
        <v>1251</v>
      </c>
      <c r="AO131" s="16"/>
      <c r="AP131" s="22" t="str">
        <f>HYPERLINK("mailto:ivan.gonzalez@innovom.mx","ivan.gonzalez@innovom.mx")</f>
        <v>ivan.gonzalez@innovom.mx</v>
      </c>
      <c r="AQ131" s="18" t="s">
        <v>1249</v>
      </c>
      <c r="AS131" t="s">
        <v>1250</v>
      </c>
      <c r="AT131" s="3">
        <v>43281</v>
      </c>
      <c r="AU131" s="3">
        <v>43281</v>
      </c>
      <c r="AV131" s="2" t="s">
        <v>1272</v>
      </c>
    </row>
    <row r="132" spans="5:48" ht="178.5" x14ac:dyDescent="0.25">
      <c r="E132" s="16"/>
      <c r="F132" s="16"/>
      <c r="G132" s="16"/>
      <c r="H132" s="16"/>
      <c r="I132" s="11" t="s">
        <v>1273</v>
      </c>
      <c r="K132" s="2"/>
      <c r="L132" s="16"/>
      <c r="M132" s="16"/>
      <c r="N132" s="2"/>
      <c r="S132">
        <v>576</v>
      </c>
      <c r="V132" t="s">
        <v>1048</v>
      </c>
      <c r="X132" s="16"/>
      <c r="Y132" s="16"/>
      <c r="Z132" s="16"/>
      <c r="AA132" s="9">
        <v>2</v>
      </c>
      <c r="AD132" t="s">
        <v>1161</v>
      </c>
      <c r="AE132" t="s">
        <v>1161</v>
      </c>
      <c r="AF132" t="s">
        <v>1161</v>
      </c>
      <c r="AH132" t="s">
        <v>1161</v>
      </c>
      <c r="AI132" t="s">
        <v>1161</v>
      </c>
      <c r="AJ132" t="s">
        <v>1161</v>
      </c>
      <c r="AL132" s="15"/>
      <c r="AM132" t="s">
        <v>1251</v>
      </c>
      <c r="AO132" s="16"/>
      <c r="AP132" s="15"/>
      <c r="AQ132" s="18" t="s">
        <v>1249</v>
      </c>
      <c r="AS132" t="s">
        <v>1250</v>
      </c>
      <c r="AT132" s="3">
        <v>43281</v>
      </c>
      <c r="AU132" s="3">
        <v>43281</v>
      </c>
      <c r="AV132" s="2" t="s">
        <v>1272</v>
      </c>
    </row>
    <row r="133" spans="5:48" ht="178.5" x14ac:dyDescent="0.25">
      <c r="E133" s="16"/>
      <c r="F133" s="16"/>
      <c r="G133" s="16"/>
      <c r="H133" s="16"/>
      <c r="I133" s="11" t="s">
        <v>1273</v>
      </c>
      <c r="K133" s="2"/>
      <c r="L133" s="16"/>
      <c r="M133" s="16"/>
      <c r="N133" s="2"/>
      <c r="S133">
        <v>2993</v>
      </c>
      <c r="T133">
        <v>9</v>
      </c>
      <c r="V133" t="s">
        <v>1123</v>
      </c>
      <c r="W133" s="10" t="s">
        <v>1253</v>
      </c>
      <c r="X133" s="16" t="s">
        <v>1252</v>
      </c>
      <c r="Y133" s="17" t="s">
        <v>1268</v>
      </c>
      <c r="Z133" s="16" t="s">
        <v>1252</v>
      </c>
      <c r="AA133" s="9">
        <v>2</v>
      </c>
      <c r="AD133" t="s">
        <v>1161</v>
      </c>
      <c r="AE133" t="s">
        <v>1161</v>
      </c>
      <c r="AF133" t="s">
        <v>1161</v>
      </c>
      <c r="AH133" t="s">
        <v>1161</v>
      </c>
      <c r="AI133" t="s">
        <v>1161</v>
      </c>
      <c r="AJ133" t="s">
        <v>1161</v>
      </c>
      <c r="AL133" s="22" t="str">
        <f>HYPERLINK("mailto:aarellano@NETCOMMTEL.COM","aarellano@NETCOMMTEL.COM")</f>
        <v>aarellano@NETCOMMTEL.COM</v>
      </c>
      <c r="AM133" t="s">
        <v>1251</v>
      </c>
      <c r="AO133" s="16"/>
      <c r="AP133" s="22" t="str">
        <f>HYPERLINK("mailto:aarellano@NETCOMMTEL.COM","aarellano@NETCOMMTEL.COM")</f>
        <v>aarellano@NETCOMMTEL.COM</v>
      </c>
      <c r="AQ133" s="18" t="s">
        <v>1249</v>
      </c>
      <c r="AS133" t="s">
        <v>1250</v>
      </c>
      <c r="AT133" s="3">
        <v>43281</v>
      </c>
      <c r="AU133" s="3">
        <v>43281</v>
      </c>
      <c r="AV133" s="2" t="s">
        <v>1272</v>
      </c>
    </row>
    <row r="134" spans="5:48" ht="178.5" x14ac:dyDescent="0.25">
      <c r="E134" s="16"/>
      <c r="F134" s="16"/>
      <c r="G134" s="16"/>
      <c r="H134" s="16"/>
      <c r="I134" s="11" t="s">
        <v>1273</v>
      </c>
      <c r="K134" s="2"/>
      <c r="L134" s="16"/>
      <c r="M134" s="16"/>
      <c r="N134" s="2"/>
      <c r="V134" t="s">
        <v>1124</v>
      </c>
      <c r="X134" s="16"/>
      <c r="Y134" s="16"/>
      <c r="Z134" s="16"/>
      <c r="AA134" s="9">
        <v>2</v>
      </c>
      <c r="AD134" t="s">
        <v>1161</v>
      </c>
      <c r="AE134" t="s">
        <v>1161</v>
      </c>
      <c r="AF134" t="s">
        <v>1161</v>
      </c>
      <c r="AH134" t="s">
        <v>1161</v>
      </c>
      <c r="AI134" t="s">
        <v>1161</v>
      </c>
      <c r="AJ134" t="s">
        <v>1161</v>
      </c>
      <c r="AL134" s="22" t="str">
        <f>HYPERLINK("mailto:ralvmedios46@gmail.com","ralvmedios46@gmail.com")</f>
        <v>ralvmedios46@gmail.com</v>
      </c>
      <c r="AM134" t="s">
        <v>1251</v>
      </c>
      <c r="AO134" s="16"/>
      <c r="AP134" s="22" t="str">
        <f>HYPERLINK("mailto:ralvmedios46@gmail.com","ralvmedios46@gmail.com")</f>
        <v>ralvmedios46@gmail.com</v>
      </c>
      <c r="AQ134" s="18" t="s">
        <v>1249</v>
      </c>
      <c r="AS134" t="s">
        <v>1250</v>
      </c>
      <c r="AT134" s="3">
        <v>43281</v>
      </c>
      <c r="AU134" s="3">
        <v>43281</v>
      </c>
      <c r="AV134" s="2" t="s">
        <v>1272</v>
      </c>
    </row>
    <row r="135" spans="5:48" ht="178.5" x14ac:dyDescent="0.25">
      <c r="E135" s="16"/>
      <c r="F135" s="16"/>
      <c r="G135" s="16"/>
      <c r="H135" s="16"/>
      <c r="I135" s="11" t="s">
        <v>1273</v>
      </c>
      <c r="K135" s="2"/>
      <c r="L135" s="16"/>
      <c r="M135" s="16"/>
      <c r="N135" s="2"/>
      <c r="S135">
        <v>14</v>
      </c>
      <c r="T135" t="s">
        <v>1022</v>
      </c>
      <c r="V135" t="s">
        <v>1125</v>
      </c>
      <c r="X135" s="16"/>
      <c r="Y135" s="16"/>
      <c r="Z135" s="16"/>
      <c r="AA135" s="9">
        <v>2</v>
      </c>
      <c r="AD135" t="s">
        <v>1161</v>
      </c>
      <c r="AE135" t="s">
        <v>1161</v>
      </c>
      <c r="AF135" t="s">
        <v>1161</v>
      </c>
      <c r="AH135" t="s">
        <v>1161</v>
      </c>
      <c r="AI135" t="s">
        <v>1161</v>
      </c>
      <c r="AJ135" t="s">
        <v>1161</v>
      </c>
      <c r="AL135" s="22" t="str">
        <f>HYPERLINK("mailto:acabadosyalmacenescalette@hotmail.com","acabadosyalmacenescalette@hotmail.com")</f>
        <v>acabadosyalmacenescalette@hotmail.com</v>
      </c>
      <c r="AM135" t="s">
        <v>1251</v>
      </c>
      <c r="AO135" s="16"/>
      <c r="AP135" s="22" t="str">
        <f>HYPERLINK("mailto:acabadosyalmacenescalette@hotmail.com","acabadosyalmacenescalette@hotmail.com")</f>
        <v>acabadosyalmacenescalette@hotmail.com</v>
      </c>
      <c r="AQ135" s="18" t="s">
        <v>1249</v>
      </c>
      <c r="AS135" t="s">
        <v>1250</v>
      </c>
      <c r="AT135" s="3">
        <v>43281</v>
      </c>
      <c r="AU135" s="3">
        <v>43281</v>
      </c>
      <c r="AV135" s="2" t="s">
        <v>1272</v>
      </c>
    </row>
    <row r="136" spans="5:48" ht="178.5" x14ac:dyDescent="0.25">
      <c r="E136" s="16"/>
      <c r="F136" s="16"/>
      <c r="G136" s="16"/>
      <c r="H136" s="16"/>
      <c r="I136" s="11" t="s">
        <v>1273</v>
      </c>
      <c r="K136" s="2"/>
      <c r="L136" s="16"/>
      <c r="M136" s="16"/>
      <c r="N136" s="2"/>
      <c r="S136">
        <v>2003</v>
      </c>
      <c r="V136" t="s">
        <v>1058</v>
      </c>
      <c r="X136" s="16"/>
      <c r="Y136" s="16"/>
      <c r="Z136" s="16"/>
      <c r="AA136" s="9">
        <v>2</v>
      </c>
      <c r="AD136" t="s">
        <v>1161</v>
      </c>
      <c r="AE136" t="s">
        <v>1161</v>
      </c>
      <c r="AF136" t="s">
        <v>1161</v>
      </c>
      <c r="AH136" t="s">
        <v>1161</v>
      </c>
      <c r="AI136" t="s">
        <v>1161</v>
      </c>
      <c r="AJ136" t="s">
        <v>1161</v>
      </c>
      <c r="AL136" s="22" t="str">
        <f>HYPERLINK("mailto:ivan.gonzalez@innovom.mx","ivan.gonzalez@innovom.mx")</f>
        <v>ivan.gonzalez@innovom.mx</v>
      </c>
      <c r="AM136" t="s">
        <v>1251</v>
      </c>
      <c r="AO136" s="16"/>
      <c r="AP136" s="22" t="str">
        <f>HYPERLINK("mailto:ivan.gonzalez@innovom.mx","ivan.gonzalez@innovom.mx")</f>
        <v>ivan.gonzalez@innovom.mx</v>
      </c>
      <c r="AQ136" s="18" t="s">
        <v>1249</v>
      </c>
      <c r="AS136" t="s">
        <v>1250</v>
      </c>
      <c r="AT136" s="3">
        <v>43281</v>
      </c>
      <c r="AU136" s="3">
        <v>43281</v>
      </c>
      <c r="AV136" s="2" t="s">
        <v>1272</v>
      </c>
    </row>
    <row r="137" spans="5:48" ht="178.5" x14ac:dyDescent="0.25">
      <c r="E137" s="16"/>
      <c r="F137" s="16"/>
      <c r="G137" s="16"/>
      <c r="H137" s="16"/>
      <c r="I137" s="11" t="s">
        <v>1273</v>
      </c>
      <c r="K137" s="2"/>
      <c r="L137" s="16"/>
      <c r="M137" s="16"/>
      <c r="N137" s="2"/>
      <c r="S137">
        <v>576</v>
      </c>
      <c r="V137" t="s">
        <v>1126</v>
      </c>
      <c r="W137" s="10"/>
      <c r="X137" s="16"/>
      <c r="Y137" s="16"/>
      <c r="Z137" s="16"/>
      <c r="AA137" s="9">
        <v>2</v>
      </c>
      <c r="AD137" t="s">
        <v>1161</v>
      </c>
      <c r="AE137" t="s">
        <v>1161</v>
      </c>
      <c r="AF137" t="s">
        <v>1161</v>
      </c>
      <c r="AH137" t="s">
        <v>1161</v>
      </c>
      <c r="AI137" t="s">
        <v>1161</v>
      </c>
      <c r="AJ137" t="s">
        <v>1161</v>
      </c>
      <c r="AL137" s="15"/>
      <c r="AM137" t="s">
        <v>1251</v>
      </c>
      <c r="AO137" s="16"/>
      <c r="AP137" s="15"/>
      <c r="AQ137" s="18" t="s">
        <v>1249</v>
      </c>
      <c r="AS137" t="s">
        <v>1250</v>
      </c>
      <c r="AT137" s="3">
        <v>43281</v>
      </c>
      <c r="AU137" s="3">
        <v>43281</v>
      </c>
      <c r="AV137" s="2" t="s">
        <v>1272</v>
      </c>
    </row>
    <row r="138" spans="5:48" ht="178.5" x14ac:dyDescent="0.25">
      <c r="E138" s="16"/>
      <c r="F138" s="16"/>
      <c r="G138" s="16"/>
      <c r="H138" s="16"/>
      <c r="I138" s="11" t="s">
        <v>1273</v>
      </c>
      <c r="K138" s="2"/>
      <c r="L138" s="16"/>
      <c r="M138" s="16"/>
      <c r="N138" s="2"/>
      <c r="S138">
        <v>21307</v>
      </c>
      <c r="V138" t="s">
        <v>1127</v>
      </c>
      <c r="X138" s="16"/>
      <c r="Y138" s="16"/>
      <c r="Z138" s="16"/>
      <c r="AA138" s="9">
        <v>2</v>
      </c>
      <c r="AD138" t="s">
        <v>1161</v>
      </c>
      <c r="AE138" t="s">
        <v>1161</v>
      </c>
      <c r="AF138" t="s">
        <v>1161</v>
      </c>
      <c r="AH138" t="s">
        <v>1161</v>
      </c>
      <c r="AI138" t="s">
        <v>1161</v>
      </c>
      <c r="AJ138" t="s">
        <v>1161</v>
      </c>
      <c r="AL138" s="22" t="str">
        <f>HYPERLINK("mailto:info@encontactomagazine.com","info@encontactomagazine.com")</f>
        <v>info@encontactomagazine.com</v>
      </c>
      <c r="AM138" t="s">
        <v>1251</v>
      </c>
      <c r="AO138" s="16"/>
      <c r="AP138" s="22" t="str">
        <f>HYPERLINK("mailto:info@encontactomagazine.com","info@encontactomagazine.com")</f>
        <v>info@encontactomagazine.com</v>
      </c>
      <c r="AQ138" s="18" t="s">
        <v>1249</v>
      </c>
      <c r="AS138" t="s">
        <v>1250</v>
      </c>
      <c r="AT138" s="3">
        <v>43281</v>
      </c>
      <c r="AU138" s="3">
        <v>43281</v>
      </c>
      <c r="AV138" s="2" t="s">
        <v>1272</v>
      </c>
    </row>
    <row r="139" spans="5:48" ht="178.5" x14ac:dyDescent="0.25">
      <c r="E139" s="16"/>
      <c r="F139" s="16"/>
      <c r="G139" s="16"/>
      <c r="H139" s="16"/>
      <c r="I139" s="11" t="s">
        <v>1273</v>
      </c>
      <c r="K139" s="2"/>
      <c r="L139" s="16"/>
      <c r="M139" s="16"/>
      <c r="N139" s="2"/>
      <c r="S139">
        <v>1993</v>
      </c>
      <c r="V139" t="s">
        <v>1128</v>
      </c>
      <c r="X139" s="16"/>
      <c r="Y139" s="16"/>
      <c r="Z139" s="16"/>
      <c r="AA139" s="9">
        <v>2</v>
      </c>
      <c r="AD139" t="s">
        <v>1161</v>
      </c>
      <c r="AE139" t="s">
        <v>1161</v>
      </c>
      <c r="AF139" t="s">
        <v>1161</v>
      </c>
      <c r="AH139" t="s">
        <v>1161</v>
      </c>
      <c r="AI139" t="s">
        <v>1161</v>
      </c>
      <c r="AJ139" t="s">
        <v>1161</v>
      </c>
      <c r="AL139" s="22" t="str">
        <f>HYPERLINK("mailto:aztecacomercializadora@hotmail.com","aztecacomercializadora@hotmail.com")</f>
        <v>aztecacomercializadora@hotmail.com</v>
      </c>
      <c r="AM139" t="s">
        <v>1251</v>
      </c>
      <c r="AO139" s="16"/>
      <c r="AP139" s="22" t="str">
        <f>HYPERLINK("mailto:aztecacomercializadora@hotmail.com","aztecacomercializadora@hotmail.com")</f>
        <v>aztecacomercializadora@hotmail.com</v>
      </c>
      <c r="AQ139" s="18" t="s">
        <v>1249</v>
      </c>
      <c r="AS139" t="s">
        <v>1250</v>
      </c>
      <c r="AT139" s="3">
        <v>43281</v>
      </c>
      <c r="AU139" s="3">
        <v>43281</v>
      </c>
      <c r="AV139" s="2" t="s">
        <v>1272</v>
      </c>
    </row>
    <row r="140" spans="5:48" ht="178.5" x14ac:dyDescent="0.25">
      <c r="E140" s="16"/>
      <c r="F140" s="16"/>
      <c r="G140" s="16"/>
      <c r="H140" s="16"/>
      <c r="I140" s="11" t="s">
        <v>1273</v>
      </c>
      <c r="K140" s="2"/>
      <c r="L140" s="16"/>
      <c r="M140" s="16"/>
      <c r="N140" s="2"/>
      <c r="S140">
        <v>3</v>
      </c>
      <c r="V140" t="s">
        <v>1129</v>
      </c>
      <c r="W140" s="10" t="s">
        <v>1269</v>
      </c>
      <c r="X140" s="16" t="s">
        <v>1262</v>
      </c>
      <c r="Y140" s="17" t="s">
        <v>1269</v>
      </c>
      <c r="Z140" s="16" t="s">
        <v>1262</v>
      </c>
      <c r="AA140" s="9">
        <v>2</v>
      </c>
      <c r="AD140" t="s">
        <v>1161</v>
      </c>
      <c r="AE140" t="s">
        <v>1161</v>
      </c>
      <c r="AF140" t="s">
        <v>1161</v>
      </c>
      <c r="AH140" t="s">
        <v>1161</v>
      </c>
      <c r="AI140" t="s">
        <v>1161</v>
      </c>
      <c r="AJ140" t="s">
        <v>1161</v>
      </c>
      <c r="AL140" s="22" t="str">
        <f>HYPERLINK("mailto:EXCEL.DIST@HOTMAIL.COM","EXCEL.DIST@HOTMAIL.COM")</f>
        <v>EXCEL.DIST@HOTMAIL.COM</v>
      </c>
      <c r="AM140" t="s">
        <v>1251</v>
      </c>
      <c r="AO140" s="16"/>
      <c r="AP140" s="22" t="str">
        <f>HYPERLINK("mailto:EXCEL.DIST@HOTMAIL.COM","EXCEL.DIST@HOTMAIL.COM")</f>
        <v>EXCEL.DIST@HOTMAIL.COM</v>
      </c>
      <c r="AQ140" s="18" t="s">
        <v>1249</v>
      </c>
      <c r="AS140" t="s">
        <v>1250</v>
      </c>
      <c r="AT140" s="3">
        <v>43281</v>
      </c>
      <c r="AU140" s="3">
        <v>43281</v>
      </c>
      <c r="AV140" s="2" t="s">
        <v>1272</v>
      </c>
    </row>
    <row r="141" spans="5:48" ht="178.5" x14ac:dyDescent="0.25">
      <c r="E141" s="16"/>
      <c r="F141" s="16"/>
      <c r="G141" s="16"/>
      <c r="H141" s="16"/>
      <c r="I141" s="11" t="s">
        <v>1273</v>
      </c>
      <c r="K141" s="2"/>
      <c r="L141" s="16"/>
      <c r="M141" s="16"/>
      <c r="N141" s="2"/>
      <c r="S141">
        <v>702</v>
      </c>
      <c r="V141" t="s">
        <v>1130</v>
      </c>
      <c r="X141" s="16"/>
      <c r="Y141" s="16"/>
      <c r="Z141" s="16"/>
      <c r="AA141" s="9">
        <v>2</v>
      </c>
      <c r="AD141" t="s">
        <v>1161</v>
      </c>
      <c r="AE141" t="s">
        <v>1161</v>
      </c>
      <c r="AF141" t="s">
        <v>1161</v>
      </c>
      <c r="AH141" t="s">
        <v>1161</v>
      </c>
      <c r="AI141" t="s">
        <v>1161</v>
      </c>
      <c r="AJ141" t="s">
        <v>1161</v>
      </c>
      <c r="AL141" s="22" t="str">
        <f>HYPERLINK("mailto:autoserv.cokys@gmail.com","autoserv.cokys@gmail.com")</f>
        <v>autoserv.cokys@gmail.com</v>
      </c>
      <c r="AM141" t="s">
        <v>1251</v>
      </c>
      <c r="AO141" s="16"/>
      <c r="AP141" s="22" t="str">
        <f>HYPERLINK("mailto:autoserv.cokys@gmail.com","autoserv.cokys@gmail.com")</f>
        <v>autoserv.cokys@gmail.com</v>
      </c>
      <c r="AQ141" s="18" t="s">
        <v>1249</v>
      </c>
      <c r="AS141" t="s">
        <v>1250</v>
      </c>
      <c r="AT141" s="3">
        <v>43281</v>
      </c>
      <c r="AU141" s="3">
        <v>43281</v>
      </c>
      <c r="AV141" s="2" t="s">
        <v>1272</v>
      </c>
    </row>
    <row r="142" spans="5:48" ht="178.5" x14ac:dyDescent="0.25">
      <c r="E142" s="16"/>
      <c r="F142" s="16"/>
      <c r="G142" s="16"/>
      <c r="H142" s="16"/>
      <c r="I142" s="11" t="s">
        <v>1273</v>
      </c>
      <c r="K142" s="2"/>
      <c r="L142" s="16"/>
      <c r="M142" s="16"/>
      <c r="N142" s="2"/>
      <c r="S142">
        <v>22</v>
      </c>
      <c r="V142" t="s">
        <v>1131</v>
      </c>
      <c r="X142" s="16"/>
      <c r="Y142" s="16"/>
      <c r="Z142" s="16"/>
      <c r="AA142" s="9">
        <v>2</v>
      </c>
      <c r="AD142" t="s">
        <v>1161</v>
      </c>
      <c r="AE142" t="s">
        <v>1161</v>
      </c>
      <c r="AF142" t="s">
        <v>1161</v>
      </c>
      <c r="AH142" t="s">
        <v>1161</v>
      </c>
      <c r="AI142" t="s">
        <v>1161</v>
      </c>
      <c r="AJ142" t="s">
        <v>1161</v>
      </c>
      <c r="AL142" s="22" t="str">
        <f>HYPERLINK("mailto:delifrutosrosarito@outlook.es","delifrutosrosarito@outlook.es")</f>
        <v>delifrutosrosarito@outlook.es</v>
      </c>
      <c r="AM142" t="s">
        <v>1251</v>
      </c>
      <c r="AO142" s="16"/>
      <c r="AP142" s="22" t="str">
        <f>HYPERLINK("mailto:delifrutosrosarito@outlook.es","delifrutosrosarito@outlook.es")</f>
        <v>delifrutosrosarito@outlook.es</v>
      </c>
      <c r="AQ142" s="18" t="s">
        <v>1249</v>
      </c>
      <c r="AS142" t="s">
        <v>1250</v>
      </c>
      <c r="AT142" s="3">
        <v>43281</v>
      </c>
      <c r="AU142" s="3">
        <v>43281</v>
      </c>
      <c r="AV142" s="2" t="s">
        <v>1272</v>
      </c>
    </row>
    <row r="143" spans="5:48" ht="178.5" x14ac:dyDescent="0.25">
      <c r="E143" s="16"/>
      <c r="F143" s="16"/>
      <c r="G143" s="16"/>
      <c r="H143" s="16"/>
      <c r="I143" s="11" t="s">
        <v>1273</v>
      </c>
      <c r="K143" s="2"/>
      <c r="L143" s="16"/>
      <c r="M143" s="16"/>
      <c r="N143" s="2"/>
      <c r="S143">
        <v>11692</v>
      </c>
      <c r="X143" s="16"/>
      <c r="Y143" s="16"/>
      <c r="Z143" s="16"/>
      <c r="AA143" s="9">
        <v>2</v>
      </c>
      <c r="AD143" t="s">
        <v>1161</v>
      </c>
      <c r="AE143" t="s">
        <v>1161</v>
      </c>
      <c r="AF143" t="s">
        <v>1161</v>
      </c>
      <c r="AH143" t="s">
        <v>1161</v>
      </c>
      <c r="AI143" t="s">
        <v>1161</v>
      </c>
      <c r="AJ143" t="s">
        <v>1161</v>
      </c>
      <c r="AL143" s="22" t="str">
        <f>HYPERLINK("mailto:neto260@outlook.com","neto260@outlook.com")</f>
        <v>neto260@outlook.com</v>
      </c>
      <c r="AM143" t="s">
        <v>1251</v>
      </c>
      <c r="AO143" s="16"/>
      <c r="AP143" s="22" t="str">
        <f>HYPERLINK("mailto:neto260@outlook.com","neto260@outlook.com")</f>
        <v>neto260@outlook.com</v>
      </c>
      <c r="AQ143" s="18" t="s">
        <v>1249</v>
      </c>
      <c r="AS143" t="s">
        <v>1250</v>
      </c>
      <c r="AT143" s="3">
        <v>43281</v>
      </c>
      <c r="AU143" s="3">
        <v>43281</v>
      </c>
      <c r="AV143" s="2" t="s">
        <v>1272</v>
      </c>
    </row>
    <row r="144" spans="5:48" ht="178.5" x14ac:dyDescent="0.25">
      <c r="E144" s="16"/>
      <c r="F144" s="16"/>
      <c r="G144" s="16"/>
      <c r="H144" s="16"/>
      <c r="I144" s="11" t="s">
        <v>1273</v>
      </c>
      <c r="K144" s="2"/>
      <c r="L144" s="16"/>
      <c r="M144" s="16"/>
      <c r="N144" s="2"/>
      <c r="S144">
        <v>503</v>
      </c>
      <c r="V144" t="s">
        <v>1132</v>
      </c>
      <c r="X144" s="16"/>
      <c r="Y144" s="16"/>
      <c r="Z144" s="16"/>
      <c r="AA144" s="9">
        <v>2</v>
      </c>
      <c r="AD144" t="s">
        <v>1161</v>
      </c>
      <c r="AE144" t="s">
        <v>1161</v>
      </c>
      <c r="AF144" t="s">
        <v>1161</v>
      </c>
      <c r="AH144" t="s">
        <v>1161</v>
      </c>
      <c r="AI144" t="s">
        <v>1161</v>
      </c>
      <c r="AJ144" t="s">
        <v>1161</v>
      </c>
      <c r="AL144" s="22" t="str">
        <f>HYPERLINK("mailto:jaime_mezao@hotmail.com","jaime_mezao@hotmail.com")</f>
        <v>jaime_mezao@hotmail.com</v>
      </c>
      <c r="AM144" t="s">
        <v>1251</v>
      </c>
      <c r="AO144" s="16"/>
      <c r="AP144" s="22" t="str">
        <f>HYPERLINK("mailto:jaime_mezao@hotmail.com","jaime_mezao@hotmail.com")</f>
        <v>jaime_mezao@hotmail.com</v>
      </c>
      <c r="AQ144" s="18" t="s">
        <v>1249</v>
      </c>
      <c r="AS144" t="s">
        <v>1250</v>
      </c>
      <c r="AT144" s="3">
        <v>43281</v>
      </c>
      <c r="AU144" s="3">
        <v>43281</v>
      </c>
      <c r="AV144" s="2" t="s">
        <v>1272</v>
      </c>
    </row>
    <row r="145" spans="5:48" ht="178.5" x14ac:dyDescent="0.25">
      <c r="E145" s="16"/>
      <c r="F145" s="16"/>
      <c r="G145" s="16"/>
      <c r="H145" s="16"/>
      <c r="I145" s="11" t="s">
        <v>1273</v>
      </c>
      <c r="K145" s="2"/>
      <c r="L145" s="16"/>
      <c r="M145" s="16"/>
      <c r="N145" s="2"/>
      <c r="S145">
        <v>14564</v>
      </c>
      <c r="V145" t="s">
        <v>1133</v>
      </c>
      <c r="X145" s="16"/>
      <c r="Y145" s="16"/>
      <c r="Z145" s="16"/>
      <c r="AA145" s="9">
        <v>2</v>
      </c>
      <c r="AD145" t="s">
        <v>1161</v>
      </c>
      <c r="AE145" t="s">
        <v>1161</v>
      </c>
      <c r="AF145" t="s">
        <v>1161</v>
      </c>
      <c r="AH145" t="s">
        <v>1161</v>
      </c>
      <c r="AI145" t="s">
        <v>1161</v>
      </c>
      <c r="AJ145" t="s">
        <v>1161</v>
      </c>
      <c r="AL145" s="22" t="str">
        <f>HYPERLINK("mailto:bajaoff.supplies@hotmail.com","bajaoff.supplies@hotmail.com")</f>
        <v>bajaoff.supplies@hotmail.com</v>
      </c>
      <c r="AM145" t="s">
        <v>1251</v>
      </c>
      <c r="AO145" s="16"/>
      <c r="AP145" s="22" t="str">
        <f>HYPERLINK("mailto:bajaoff.supplies@hotmail.com","bajaoff.supplies@hotmail.com")</f>
        <v>bajaoff.supplies@hotmail.com</v>
      </c>
      <c r="AQ145" s="18" t="s">
        <v>1249</v>
      </c>
      <c r="AS145" t="s">
        <v>1250</v>
      </c>
      <c r="AT145" s="3">
        <v>43281</v>
      </c>
      <c r="AU145" s="3">
        <v>43281</v>
      </c>
      <c r="AV145" s="2" t="s">
        <v>1272</v>
      </c>
    </row>
    <row r="146" spans="5:48" ht="178.5" x14ac:dyDescent="0.25">
      <c r="E146" s="16"/>
      <c r="F146" s="16"/>
      <c r="G146" s="16"/>
      <c r="H146" s="16"/>
      <c r="I146" s="11" t="s">
        <v>1273</v>
      </c>
      <c r="K146" s="2"/>
      <c r="L146" s="16"/>
      <c r="M146" s="16"/>
      <c r="N146" s="2"/>
      <c r="V146" t="s">
        <v>1134</v>
      </c>
      <c r="X146" s="16"/>
      <c r="Y146" s="16"/>
      <c r="Z146" s="16"/>
      <c r="AA146" s="9">
        <v>2</v>
      </c>
      <c r="AD146" t="s">
        <v>1161</v>
      </c>
      <c r="AE146" t="s">
        <v>1161</v>
      </c>
      <c r="AF146" t="s">
        <v>1161</v>
      </c>
      <c r="AH146" t="s">
        <v>1161</v>
      </c>
      <c r="AI146" t="s">
        <v>1161</v>
      </c>
      <c r="AJ146" t="s">
        <v>1161</v>
      </c>
      <c r="AL146" s="22" t="str">
        <f>HYPERLINK("mailto:turygarcia64@hotmail.com","turygarcia64@hotmail.com")</f>
        <v>turygarcia64@hotmail.com</v>
      </c>
      <c r="AM146" t="s">
        <v>1251</v>
      </c>
      <c r="AO146" s="16"/>
      <c r="AP146" s="22" t="str">
        <f>HYPERLINK("mailto:turygarcia64@hotmail.com","turygarcia64@hotmail.com")</f>
        <v>turygarcia64@hotmail.com</v>
      </c>
      <c r="AQ146" s="18" t="s">
        <v>1249</v>
      </c>
      <c r="AS146" t="s">
        <v>1250</v>
      </c>
      <c r="AT146" s="3">
        <v>43281</v>
      </c>
      <c r="AU146" s="3">
        <v>43281</v>
      </c>
      <c r="AV146" s="2" t="s">
        <v>1272</v>
      </c>
    </row>
    <row r="147" spans="5:48" ht="178.5" x14ac:dyDescent="0.25">
      <c r="E147" s="16"/>
      <c r="F147" s="16"/>
      <c r="G147" s="16"/>
      <c r="H147" s="16"/>
      <c r="I147" s="11" t="s">
        <v>1273</v>
      </c>
      <c r="K147" s="2"/>
      <c r="L147" s="16"/>
      <c r="M147" s="16"/>
      <c r="N147" s="2"/>
      <c r="S147">
        <v>15455</v>
      </c>
      <c r="T147">
        <v>1</v>
      </c>
      <c r="V147" t="s">
        <v>1135</v>
      </c>
      <c r="W147" s="10" t="s">
        <v>1253</v>
      </c>
      <c r="X147" s="16" t="s">
        <v>1252</v>
      </c>
      <c r="Y147" s="17" t="s">
        <v>1268</v>
      </c>
      <c r="Z147" s="16" t="s">
        <v>1252</v>
      </c>
      <c r="AA147" s="9">
        <v>2</v>
      </c>
      <c r="AD147" t="s">
        <v>1161</v>
      </c>
      <c r="AE147" t="s">
        <v>1161</v>
      </c>
      <c r="AF147" t="s">
        <v>1161</v>
      </c>
      <c r="AH147" t="s">
        <v>1161</v>
      </c>
      <c r="AI147" t="s">
        <v>1161</v>
      </c>
      <c r="AJ147" t="s">
        <v>1161</v>
      </c>
      <c r="AL147" s="22" t="str">
        <f>HYPERLINK("mailto:nestor@espacioseimagen.com.mx","nestor@espacioseimagen.com.mx ")</f>
        <v xml:space="preserve">nestor@espacioseimagen.com.mx </v>
      </c>
      <c r="AM147" t="s">
        <v>1251</v>
      </c>
      <c r="AO147" s="16"/>
      <c r="AP147" s="22" t="str">
        <f>HYPERLINK("mailto:nestor@espacioseimagen.com.mx","nestor@espacioseimagen.com.mx ")</f>
        <v xml:space="preserve">nestor@espacioseimagen.com.mx </v>
      </c>
      <c r="AQ147" s="18" t="s">
        <v>1249</v>
      </c>
      <c r="AS147" t="s">
        <v>1250</v>
      </c>
      <c r="AT147" s="3">
        <v>43281</v>
      </c>
      <c r="AU147" s="3">
        <v>43281</v>
      </c>
      <c r="AV147" s="2" t="s">
        <v>1272</v>
      </c>
    </row>
    <row r="148" spans="5:48" ht="178.5" x14ac:dyDescent="0.25">
      <c r="E148" s="16"/>
      <c r="F148" s="16"/>
      <c r="G148" s="16"/>
      <c r="H148" s="16"/>
      <c r="I148" s="11" t="s">
        <v>1273</v>
      </c>
      <c r="K148" s="2"/>
      <c r="L148" s="16"/>
      <c r="M148" s="16"/>
      <c r="N148" s="2"/>
      <c r="S148">
        <v>416</v>
      </c>
      <c r="T148">
        <v>27</v>
      </c>
      <c r="X148" s="16"/>
      <c r="Y148" s="16"/>
      <c r="Z148" s="16"/>
      <c r="AA148" s="9">
        <v>2</v>
      </c>
      <c r="AD148" t="s">
        <v>1161</v>
      </c>
      <c r="AE148" t="s">
        <v>1161</v>
      </c>
      <c r="AF148" t="s">
        <v>1161</v>
      </c>
      <c r="AH148" t="s">
        <v>1161</v>
      </c>
      <c r="AI148" t="s">
        <v>1161</v>
      </c>
      <c r="AJ148" t="s">
        <v>1161</v>
      </c>
      <c r="AL148" s="22" t="str">
        <f>HYPERLINK("mailto:rentafashion09@gmail.com","rentafashion09@gmail.com")</f>
        <v>rentafashion09@gmail.com</v>
      </c>
      <c r="AM148" t="s">
        <v>1251</v>
      </c>
      <c r="AO148" s="16"/>
      <c r="AP148" s="22" t="str">
        <f>HYPERLINK("mailto:rentafashion09@gmail.com","rentafashion09@gmail.com")</f>
        <v>rentafashion09@gmail.com</v>
      </c>
      <c r="AQ148" s="18" t="s">
        <v>1249</v>
      </c>
      <c r="AS148" t="s">
        <v>1250</v>
      </c>
      <c r="AT148" s="3">
        <v>43281</v>
      </c>
      <c r="AU148" s="3">
        <v>43281</v>
      </c>
      <c r="AV148" s="2" t="s">
        <v>1272</v>
      </c>
    </row>
    <row r="149" spans="5:48" ht="178.5" x14ac:dyDescent="0.25">
      <c r="E149" s="16"/>
      <c r="F149" s="16"/>
      <c r="G149" s="16"/>
      <c r="H149" s="16"/>
      <c r="I149" s="11" t="s">
        <v>1273</v>
      </c>
      <c r="K149" s="2"/>
      <c r="L149" s="16"/>
      <c r="M149" s="16"/>
      <c r="N149" s="2"/>
      <c r="S149" t="s">
        <v>1025</v>
      </c>
      <c r="T149" t="s">
        <v>1021</v>
      </c>
      <c r="V149" t="s">
        <v>1136</v>
      </c>
      <c r="X149" s="16"/>
      <c r="Y149" s="16"/>
      <c r="Z149" s="16"/>
      <c r="AA149" s="9">
        <v>2</v>
      </c>
      <c r="AD149" t="s">
        <v>1161</v>
      </c>
      <c r="AE149" t="s">
        <v>1161</v>
      </c>
      <c r="AF149" t="s">
        <v>1161</v>
      </c>
      <c r="AH149" t="s">
        <v>1161</v>
      </c>
      <c r="AI149" t="s">
        <v>1161</v>
      </c>
      <c r="AJ149" t="s">
        <v>1161</v>
      </c>
      <c r="AL149" s="22" t="str">
        <f>HYPERLINK("mailto:omar@escorpionnegro.com.mx","omar@escorpionnegro.com.mx")</f>
        <v>omar@escorpionnegro.com.mx</v>
      </c>
      <c r="AM149" t="s">
        <v>1251</v>
      </c>
      <c r="AO149" s="16"/>
      <c r="AP149" s="22" t="str">
        <f>HYPERLINK("mailto:omar@escorpionnegro.com.mx","omar@escorpionnegro.com.mx")</f>
        <v>omar@escorpionnegro.com.mx</v>
      </c>
      <c r="AQ149" s="18" t="s">
        <v>1249</v>
      </c>
      <c r="AS149" t="s">
        <v>1250</v>
      </c>
      <c r="AT149" s="3">
        <v>43281</v>
      </c>
      <c r="AU149" s="3">
        <v>43281</v>
      </c>
      <c r="AV149" s="2" t="s">
        <v>1272</v>
      </c>
    </row>
    <row r="150" spans="5:48" ht="178.5" x14ac:dyDescent="0.25">
      <c r="E150" s="16"/>
      <c r="F150" s="16"/>
      <c r="G150" s="16"/>
      <c r="H150" s="16"/>
      <c r="I150" s="11" t="s">
        <v>1273</v>
      </c>
      <c r="K150" s="2"/>
      <c r="L150" s="16"/>
      <c r="M150" s="16"/>
      <c r="N150" s="2"/>
      <c r="S150">
        <v>10106</v>
      </c>
      <c r="V150" t="s">
        <v>1137</v>
      </c>
      <c r="W150" s="10" t="s">
        <v>1253</v>
      </c>
      <c r="X150" s="16" t="s">
        <v>1252</v>
      </c>
      <c r="Y150" s="17" t="s">
        <v>1268</v>
      </c>
      <c r="Z150" s="16" t="s">
        <v>1252</v>
      </c>
      <c r="AA150" s="9">
        <v>2</v>
      </c>
      <c r="AD150" t="s">
        <v>1161</v>
      </c>
      <c r="AE150" t="s">
        <v>1161</v>
      </c>
      <c r="AF150" t="s">
        <v>1161</v>
      </c>
      <c r="AH150" t="s">
        <v>1161</v>
      </c>
      <c r="AI150" t="s">
        <v>1161</v>
      </c>
      <c r="AJ150" t="s">
        <v>1161</v>
      </c>
      <c r="AL150" s="22" t="str">
        <f>HYPERLINK("mailto:ventas2@tekseg.com","ventas2@tekseg.com")</f>
        <v>ventas2@tekseg.com</v>
      </c>
      <c r="AM150" t="s">
        <v>1251</v>
      </c>
      <c r="AO150" s="16"/>
      <c r="AP150" s="22" t="str">
        <f>HYPERLINK("mailto:ventas2@tekseg.com","ventas2@tekseg.com")</f>
        <v>ventas2@tekseg.com</v>
      </c>
      <c r="AQ150" s="18" t="s">
        <v>1249</v>
      </c>
      <c r="AS150" t="s">
        <v>1250</v>
      </c>
      <c r="AT150" s="3">
        <v>43281</v>
      </c>
      <c r="AU150" s="3">
        <v>43281</v>
      </c>
      <c r="AV150" s="2" t="s">
        <v>1272</v>
      </c>
    </row>
    <row r="151" spans="5:48" ht="178.5" x14ac:dyDescent="0.25">
      <c r="E151" s="16"/>
      <c r="F151" s="16"/>
      <c r="G151" s="16"/>
      <c r="H151" s="16"/>
      <c r="I151" s="11" t="s">
        <v>1273</v>
      </c>
      <c r="K151" s="2"/>
      <c r="L151" s="16"/>
      <c r="M151" s="16"/>
      <c r="N151" s="2"/>
      <c r="S151">
        <v>1022</v>
      </c>
      <c r="V151" t="s">
        <v>1138</v>
      </c>
      <c r="X151" s="16"/>
      <c r="Y151" s="16"/>
      <c r="Z151" s="16"/>
      <c r="AA151" s="9">
        <v>2</v>
      </c>
      <c r="AD151" t="s">
        <v>1161</v>
      </c>
      <c r="AE151" t="s">
        <v>1161</v>
      </c>
      <c r="AF151" t="s">
        <v>1161</v>
      </c>
      <c r="AH151" t="s">
        <v>1161</v>
      </c>
      <c r="AI151" t="s">
        <v>1161</v>
      </c>
      <c r="AJ151" t="s">
        <v>1161</v>
      </c>
      <c r="AL151" s="22" t="s">
        <v>1244</v>
      </c>
      <c r="AM151" t="s">
        <v>1251</v>
      </c>
      <c r="AO151" s="16"/>
      <c r="AP151" s="22" t="s">
        <v>1244</v>
      </c>
      <c r="AQ151" s="18" t="s">
        <v>1249</v>
      </c>
      <c r="AS151" t="s">
        <v>1250</v>
      </c>
      <c r="AT151" s="3">
        <v>43281</v>
      </c>
      <c r="AU151" s="3">
        <v>43281</v>
      </c>
      <c r="AV151" s="2" t="s">
        <v>1272</v>
      </c>
    </row>
    <row r="152" spans="5:48" ht="178.5" x14ac:dyDescent="0.25">
      <c r="E152" s="16"/>
      <c r="F152" s="16"/>
      <c r="G152" s="16"/>
      <c r="H152" s="16"/>
      <c r="I152" s="11" t="s">
        <v>1273</v>
      </c>
      <c r="K152" s="2"/>
      <c r="L152" s="16"/>
      <c r="M152" s="16"/>
      <c r="N152" s="2"/>
      <c r="S152">
        <v>16425</v>
      </c>
      <c r="V152" t="s">
        <v>1139</v>
      </c>
      <c r="W152" s="10" t="s">
        <v>1267</v>
      </c>
      <c r="X152" s="16" t="s">
        <v>1260</v>
      </c>
      <c r="Y152" s="16"/>
      <c r="Z152" s="16" t="s">
        <v>1260</v>
      </c>
      <c r="AA152" s="9">
        <v>2</v>
      </c>
      <c r="AD152" t="s">
        <v>1161</v>
      </c>
      <c r="AE152" t="s">
        <v>1161</v>
      </c>
      <c r="AF152" t="s">
        <v>1161</v>
      </c>
      <c r="AH152" t="s">
        <v>1161</v>
      </c>
      <c r="AI152" t="s">
        <v>1161</v>
      </c>
      <c r="AJ152" t="s">
        <v>1161</v>
      </c>
      <c r="AL152" s="22" t="str">
        <f>HYPERLINK("mailto:diana@probetex.com.mx","diana@probetex.com.mx")</f>
        <v>diana@probetex.com.mx</v>
      </c>
      <c r="AM152" t="s">
        <v>1251</v>
      </c>
      <c r="AO152" s="16"/>
      <c r="AP152" s="22" t="str">
        <f>HYPERLINK("mailto:diana@probetex.com.mx","diana@probetex.com.mx")</f>
        <v>diana@probetex.com.mx</v>
      </c>
      <c r="AQ152" s="18" t="s">
        <v>1249</v>
      </c>
      <c r="AS152" t="s">
        <v>1250</v>
      </c>
      <c r="AT152" s="3">
        <v>43281</v>
      </c>
      <c r="AU152" s="3">
        <v>43281</v>
      </c>
      <c r="AV152" s="2" t="s">
        <v>1272</v>
      </c>
    </row>
    <row r="153" spans="5:48" ht="178.5" x14ac:dyDescent="0.25">
      <c r="E153" s="16"/>
      <c r="F153" s="16"/>
      <c r="G153" s="16"/>
      <c r="H153" s="16"/>
      <c r="I153" s="11" t="s">
        <v>1273</v>
      </c>
      <c r="K153" s="2"/>
      <c r="L153" s="16"/>
      <c r="M153" s="16"/>
      <c r="N153" s="2"/>
      <c r="S153">
        <v>222961</v>
      </c>
      <c r="V153" t="s">
        <v>1140</v>
      </c>
      <c r="X153" s="16"/>
      <c r="Y153" s="16"/>
      <c r="Z153" s="16"/>
      <c r="AA153" s="9">
        <v>2</v>
      </c>
      <c r="AD153" t="s">
        <v>1161</v>
      </c>
      <c r="AE153" t="s">
        <v>1161</v>
      </c>
      <c r="AF153" t="s">
        <v>1161</v>
      </c>
      <c r="AH153" t="s">
        <v>1161</v>
      </c>
      <c r="AI153" t="s">
        <v>1161</v>
      </c>
      <c r="AJ153" t="s">
        <v>1161</v>
      </c>
      <c r="AL153" s="22" t="str">
        <f>HYPERLINK("mailto:venta@savemaxtools.com.mx","venta@savemaxtools.com.mx")</f>
        <v>venta@savemaxtools.com.mx</v>
      </c>
      <c r="AM153" t="s">
        <v>1251</v>
      </c>
      <c r="AO153" s="16"/>
      <c r="AP153" s="22" t="str">
        <f>HYPERLINK("mailto:venta@savemaxtools.com.mx","venta@savemaxtools.com.mx")</f>
        <v>venta@savemaxtools.com.mx</v>
      </c>
      <c r="AQ153" s="18" t="s">
        <v>1249</v>
      </c>
      <c r="AS153" t="s">
        <v>1250</v>
      </c>
      <c r="AT153" s="3">
        <v>43281</v>
      </c>
      <c r="AU153" s="3">
        <v>43281</v>
      </c>
      <c r="AV153" s="2" t="s">
        <v>1272</v>
      </c>
    </row>
    <row r="154" spans="5:48" ht="178.5" x14ac:dyDescent="0.25">
      <c r="E154" s="16"/>
      <c r="F154" s="16"/>
      <c r="G154" s="16"/>
      <c r="H154" s="16"/>
      <c r="I154" s="11" t="s">
        <v>1273</v>
      </c>
      <c r="K154" s="2"/>
      <c r="L154" s="16"/>
      <c r="M154" s="16"/>
      <c r="N154" s="2"/>
      <c r="S154">
        <v>12</v>
      </c>
      <c r="V154" t="s">
        <v>1141</v>
      </c>
      <c r="W154" s="10" t="s">
        <v>1270</v>
      </c>
      <c r="X154" s="16" t="s">
        <v>1263</v>
      </c>
      <c r="Y154" s="16"/>
      <c r="Z154" s="16" t="s">
        <v>1263</v>
      </c>
      <c r="AA154" s="12">
        <v>15</v>
      </c>
      <c r="AD154" t="s">
        <v>1161</v>
      </c>
      <c r="AE154" t="s">
        <v>1161</v>
      </c>
      <c r="AF154" t="s">
        <v>1161</v>
      </c>
      <c r="AH154" t="s">
        <v>1161</v>
      </c>
      <c r="AI154" t="s">
        <v>1161</v>
      </c>
      <c r="AJ154" t="s">
        <v>1161</v>
      </c>
      <c r="AL154" s="22" t="str">
        <f>HYPERLINK("mailto:alicia.rojas@aseca.com","alicia.rojas@aseca.com")</f>
        <v>alicia.rojas@aseca.com</v>
      </c>
      <c r="AM154" t="s">
        <v>1251</v>
      </c>
      <c r="AO154" s="16"/>
      <c r="AP154" s="22" t="str">
        <f>HYPERLINK("mailto:alicia.rojas@aseca.com","alicia.rojas@aseca.com")</f>
        <v>alicia.rojas@aseca.com</v>
      </c>
      <c r="AQ154" s="18" t="s">
        <v>1249</v>
      </c>
      <c r="AS154" t="s">
        <v>1250</v>
      </c>
      <c r="AT154" s="3">
        <v>43281</v>
      </c>
      <c r="AU154" s="3">
        <v>43281</v>
      </c>
      <c r="AV154" s="2" t="s">
        <v>1272</v>
      </c>
    </row>
    <row r="155" spans="5:48" ht="178.5" x14ac:dyDescent="0.25">
      <c r="E155" s="16"/>
      <c r="F155" s="16"/>
      <c r="G155" s="16"/>
      <c r="H155" s="16"/>
      <c r="I155" s="11" t="s">
        <v>1273</v>
      </c>
      <c r="K155" s="2"/>
      <c r="L155" s="16"/>
      <c r="M155" s="16"/>
      <c r="N155" s="2"/>
      <c r="S155">
        <v>7928</v>
      </c>
      <c r="V155" t="s">
        <v>1142</v>
      </c>
      <c r="W155" s="10" t="s">
        <v>1253</v>
      </c>
      <c r="X155" s="16" t="s">
        <v>1252</v>
      </c>
      <c r="Y155" s="17" t="s">
        <v>1268</v>
      </c>
      <c r="Z155" s="16" t="s">
        <v>1252</v>
      </c>
      <c r="AA155" s="9">
        <v>2</v>
      </c>
      <c r="AD155" t="s">
        <v>1161</v>
      </c>
      <c r="AE155" t="s">
        <v>1161</v>
      </c>
      <c r="AF155" t="s">
        <v>1161</v>
      </c>
      <c r="AH155" t="s">
        <v>1161</v>
      </c>
      <c r="AI155" t="s">
        <v>1161</v>
      </c>
      <c r="AJ155" t="s">
        <v>1161</v>
      </c>
      <c r="AL155" s="22" t="str">
        <f>HYPERLINK("mailto:gelzaverenice@gmail.com","gelzaverenice@gmail.com")</f>
        <v>gelzaverenice@gmail.com</v>
      </c>
      <c r="AM155" t="s">
        <v>1251</v>
      </c>
      <c r="AO155" s="16"/>
      <c r="AP155" s="22" t="str">
        <f>HYPERLINK("mailto:gelzaverenice@gmail.com","gelzaverenice@gmail.com")</f>
        <v>gelzaverenice@gmail.com</v>
      </c>
      <c r="AQ155" s="18" t="s">
        <v>1249</v>
      </c>
      <c r="AS155" t="s">
        <v>1250</v>
      </c>
      <c r="AT155" s="3">
        <v>43281</v>
      </c>
      <c r="AU155" s="3">
        <v>43281</v>
      </c>
      <c r="AV155" s="2" t="s">
        <v>1272</v>
      </c>
    </row>
    <row r="156" spans="5:48" ht="178.5" x14ac:dyDescent="0.25">
      <c r="E156" s="16"/>
      <c r="F156" s="16"/>
      <c r="G156" s="16"/>
      <c r="H156" s="16"/>
      <c r="I156" s="11" t="s">
        <v>1273</v>
      </c>
      <c r="K156" s="2"/>
      <c r="L156" s="16"/>
      <c r="M156" s="16"/>
      <c r="N156" s="2"/>
      <c r="S156">
        <v>2250</v>
      </c>
      <c r="V156" t="s">
        <v>1143</v>
      </c>
      <c r="X156" s="16"/>
      <c r="Y156" s="16"/>
      <c r="Z156" s="16"/>
      <c r="AA156" s="9">
        <v>2</v>
      </c>
      <c r="AD156" t="s">
        <v>1161</v>
      </c>
      <c r="AE156" t="s">
        <v>1161</v>
      </c>
      <c r="AF156" t="s">
        <v>1161</v>
      </c>
      <c r="AH156" t="s">
        <v>1161</v>
      </c>
      <c r="AI156" t="s">
        <v>1161</v>
      </c>
      <c r="AJ156" t="s">
        <v>1161</v>
      </c>
      <c r="AL156" s="22" t="str">
        <f>HYPERLINK("mailto:gelzaverenice@gmail.com","gelzaverenice@gmail.com")</f>
        <v>gelzaverenice@gmail.com</v>
      </c>
      <c r="AM156" t="s">
        <v>1251</v>
      </c>
      <c r="AO156" s="16"/>
      <c r="AP156" s="22" t="str">
        <f>HYPERLINK("mailto:gelzaverenice@gmail.com","gelzaverenice@gmail.com")</f>
        <v>gelzaverenice@gmail.com</v>
      </c>
      <c r="AQ156" s="18" t="s">
        <v>1249</v>
      </c>
      <c r="AS156" t="s">
        <v>1250</v>
      </c>
      <c r="AT156" s="3">
        <v>43281</v>
      </c>
      <c r="AU156" s="3">
        <v>43281</v>
      </c>
      <c r="AV156" s="2" t="s">
        <v>1272</v>
      </c>
    </row>
    <row r="157" spans="5:48" ht="178.5" x14ac:dyDescent="0.25">
      <c r="E157" s="16"/>
      <c r="F157" s="16"/>
      <c r="G157" s="16"/>
      <c r="H157" s="16"/>
      <c r="I157" s="11" t="s">
        <v>1273</v>
      </c>
      <c r="K157" s="2"/>
      <c r="L157" s="16"/>
      <c r="M157" s="16"/>
      <c r="N157" s="2"/>
      <c r="S157">
        <v>1306</v>
      </c>
      <c r="V157" t="s">
        <v>1144</v>
      </c>
      <c r="W157" s="10" t="s">
        <v>1253</v>
      </c>
      <c r="X157" s="16" t="s">
        <v>1264</v>
      </c>
      <c r="Y157" s="17" t="s">
        <v>1268</v>
      </c>
      <c r="Z157" s="16" t="s">
        <v>1264</v>
      </c>
      <c r="AA157" s="9">
        <v>2</v>
      </c>
      <c r="AD157" t="s">
        <v>1161</v>
      </c>
      <c r="AE157" t="s">
        <v>1161</v>
      </c>
      <c r="AF157" t="s">
        <v>1161</v>
      </c>
      <c r="AH157" t="s">
        <v>1161</v>
      </c>
      <c r="AI157" t="s">
        <v>1161</v>
      </c>
      <c r="AJ157" t="s">
        <v>1161</v>
      </c>
      <c r="AL157" s="22" t="str">
        <f>HYPERLINK("mailto:dante@syspro.mx","dante@syspro.mx")</f>
        <v>dante@syspro.mx</v>
      </c>
      <c r="AM157" t="s">
        <v>1251</v>
      </c>
      <c r="AO157" s="16"/>
      <c r="AP157" s="22" t="str">
        <f>HYPERLINK("mailto:dante@syspro.mx","dante@syspro.mx")</f>
        <v>dante@syspro.mx</v>
      </c>
      <c r="AQ157" s="18" t="s">
        <v>1249</v>
      </c>
      <c r="AS157" t="s">
        <v>1250</v>
      </c>
      <c r="AT157" s="3">
        <v>43281</v>
      </c>
      <c r="AU157" s="3">
        <v>43281</v>
      </c>
      <c r="AV157" s="2" t="s">
        <v>1272</v>
      </c>
    </row>
    <row r="158" spans="5:48" ht="178.5" x14ac:dyDescent="0.25">
      <c r="E158" s="16"/>
      <c r="F158" s="16"/>
      <c r="G158" s="16"/>
      <c r="H158" s="16"/>
      <c r="I158" s="11" t="s">
        <v>1273</v>
      </c>
      <c r="K158" s="2"/>
      <c r="L158" s="16"/>
      <c r="M158" s="16"/>
      <c r="N158" s="2"/>
      <c r="S158">
        <v>238</v>
      </c>
      <c r="T158">
        <v>1</v>
      </c>
      <c r="V158" t="s">
        <v>1145</v>
      </c>
      <c r="X158" s="16"/>
      <c r="Y158" s="16"/>
      <c r="Z158" s="16"/>
      <c r="AA158" s="9">
        <v>2</v>
      </c>
      <c r="AD158" t="s">
        <v>1161</v>
      </c>
      <c r="AE158" t="s">
        <v>1161</v>
      </c>
      <c r="AF158" t="s">
        <v>1161</v>
      </c>
      <c r="AH158" t="s">
        <v>1161</v>
      </c>
      <c r="AI158" t="s">
        <v>1161</v>
      </c>
      <c r="AJ158" t="s">
        <v>1161</v>
      </c>
      <c r="AL158" s="22" t="str">
        <f>HYPERLINK("mailto:mezaesteban@yahoo.com","mezaesteban@yahoo.com")</f>
        <v>mezaesteban@yahoo.com</v>
      </c>
      <c r="AM158" t="s">
        <v>1251</v>
      </c>
      <c r="AO158" s="16"/>
      <c r="AP158" s="22" t="str">
        <f>HYPERLINK("mailto:mezaesteban@yahoo.com","mezaesteban@yahoo.com")</f>
        <v>mezaesteban@yahoo.com</v>
      </c>
      <c r="AQ158" s="18" t="s">
        <v>1249</v>
      </c>
      <c r="AS158" t="s">
        <v>1250</v>
      </c>
      <c r="AT158" s="3">
        <v>43281</v>
      </c>
      <c r="AU158" s="3">
        <v>43281</v>
      </c>
      <c r="AV158" s="2" t="s">
        <v>1272</v>
      </c>
    </row>
    <row r="159" spans="5:48" ht="178.5" x14ac:dyDescent="0.25">
      <c r="E159" s="16"/>
      <c r="F159" s="16"/>
      <c r="G159" s="16"/>
      <c r="H159" s="16"/>
      <c r="I159" s="11" t="s">
        <v>1273</v>
      </c>
      <c r="K159" s="2"/>
      <c r="L159" s="16"/>
      <c r="M159" s="16"/>
      <c r="N159" s="2"/>
      <c r="S159">
        <v>298</v>
      </c>
      <c r="V159" t="s">
        <v>1146</v>
      </c>
      <c r="X159" s="16"/>
      <c r="Y159" s="16"/>
      <c r="Z159" s="16"/>
      <c r="AA159" s="9">
        <v>2</v>
      </c>
      <c r="AD159" t="s">
        <v>1161</v>
      </c>
      <c r="AE159" t="s">
        <v>1161</v>
      </c>
      <c r="AF159" t="s">
        <v>1161</v>
      </c>
      <c r="AH159" t="s">
        <v>1161</v>
      </c>
      <c r="AI159" t="s">
        <v>1161</v>
      </c>
      <c r="AJ159" t="s">
        <v>1161</v>
      </c>
      <c r="AL159" s="22" t="str">
        <f>HYPERLINK("mailto:gpehuizar@yahoo.com","gpehuizar@yahoo.com")</f>
        <v>gpehuizar@yahoo.com</v>
      </c>
      <c r="AM159" t="s">
        <v>1251</v>
      </c>
      <c r="AO159" s="16"/>
      <c r="AP159" s="22" t="str">
        <f>HYPERLINK("mailto:gpehuizar@yahoo.com","gpehuizar@yahoo.com")</f>
        <v>gpehuizar@yahoo.com</v>
      </c>
      <c r="AQ159" s="18" t="s">
        <v>1249</v>
      </c>
      <c r="AS159" t="s">
        <v>1250</v>
      </c>
      <c r="AT159" s="3">
        <v>43281</v>
      </c>
      <c r="AU159" s="3">
        <v>43281</v>
      </c>
      <c r="AV159" s="2" t="s">
        <v>1272</v>
      </c>
    </row>
    <row r="160" spans="5:48" ht="178.5" x14ac:dyDescent="0.25">
      <c r="E160" s="16"/>
      <c r="F160" s="16"/>
      <c r="G160" s="16"/>
      <c r="H160" s="16"/>
      <c r="I160" s="11" t="s">
        <v>1273</v>
      </c>
      <c r="K160" s="2"/>
      <c r="L160" s="16"/>
      <c r="M160" s="16"/>
      <c r="N160" s="2"/>
      <c r="S160">
        <v>316</v>
      </c>
      <c r="V160" t="s">
        <v>1147</v>
      </c>
      <c r="X160" s="16"/>
      <c r="Y160" s="16"/>
      <c r="Z160" s="16"/>
      <c r="AA160" s="9">
        <v>2</v>
      </c>
      <c r="AD160" t="s">
        <v>1161</v>
      </c>
      <c r="AE160" t="s">
        <v>1161</v>
      </c>
      <c r="AF160" t="s">
        <v>1161</v>
      </c>
      <c r="AH160" t="s">
        <v>1161</v>
      </c>
      <c r="AI160" t="s">
        <v>1161</v>
      </c>
      <c r="AJ160" t="s">
        <v>1161</v>
      </c>
      <c r="AL160" s="22" t="str">
        <f>HYPERLINK("mailto:roberto.garcia@multimedios.com","roberto.garcia@multimedios.com")</f>
        <v>roberto.garcia@multimedios.com</v>
      </c>
      <c r="AM160" t="s">
        <v>1251</v>
      </c>
      <c r="AO160" s="16"/>
      <c r="AP160" s="22" t="str">
        <f>HYPERLINK("mailto:roberto.garcia@multimedios.com","roberto.garcia@multimedios.com")</f>
        <v>roberto.garcia@multimedios.com</v>
      </c>
      <c r="AQ160" s="18" t="s">
        <v>1249</v>
      </c>
      <c r="AS160" t="s">
        <v>1250</v>
      </c>
      <c r="AT160" s="3">
        <v>43281</v>
      </c>
      <c r="AU160" s="3">
        <v>43281</v>
      </c>
      <c r="AV160" s="2" t="s">
        <v>1272</v>
      </c>
    </row>
    <row r="161" spans="5:48" ht="178.5" x14ac:dyDescent="0.25">
      <c r="E161" s="16"/>
      <c r="F161" s="16"/>
      <c r="G161" s="16"/>
      <c r="H161" s="16"/>
      <c r="I161" s="11" t="s">
        <v>1273</v>
      </c>
      <c r="K161" s="2"/>
      <c r="L161" s="16"/>
      <c r="M161" s="16"/>
      <c r="N161" s="2"/>
      <c r="S161">
        <v>40</v>
      </c>
      <c r="V161" t="s">
        <v>1148</v>
      </c>
      <c r="W161" s="10" t="s">
        <v>1253</v>
      </c>
      <c r="X161" s="16" t="s">
        <v>1252</v>
      </c>
      <c r="Y161" s="17" t="s">
        <v>1268</v>
      </c>
      <c r="Z161" s="16" t="s">
        <v>1252</v>
      </c>
      <c r="AA161" s="9">
        <v>2</v>
      </c>
      <c r="AD161" t="s">
        <v>1161</v>
      </c>
      <c r="AE161" t="s">
        <v>1161</v>
      </c>
      <c r="AF161" t="s">
        <v>1161</v>
      </c>
      <c r="AH161" t="s">
        <v>1161</v>
      </c>
      <c r="AI161" t="s">
        <v>1161</v>
      </c>
      <c r="AJ161" t="s">
        <v>1161</v>
      </c>
      <c r="AL161" s="15" t="s">
        <v>1245</v>
      </c>
      <c r="AM161" t="s">
        <v>1251</v>
      </c>
      <c r="AO161" s="16"/>
      <c r="AP161" s="15" t="s">
        <v>1245</v>
      </c>
      <c r="AQ161" s="18" t="s">
        <v>1249</v>
      </c>
      <c r="AS161" t="s">
        <v>1250</v>
      </c>
      <c r="AT161" s="3">
        <v>43281</v>
      </c>
      <c r="AU161" s="3">
        <v>43281</v>
      </c>
      <c r="AV161" s="2" t="s">
        <v>1272</v>
      </c>
    </row>
    <row r="162" spans="5:48" ht="178.5" x14ac:dyDescent="0.25">
      <c r="E162" s="16"/>
      <c r="F162" s="16"/>
      <c r="G162" s="16"/>
      <c r="H162" s="16"/>
      <c r="I162" s="11" t="s">
        <v>1273</v>
      </c>
      <c r="K162" s="2"/>
      <c r="L162" s="16"/>
      <c r="M162" s="16"/>
      <c r="N162" s="2"/>
      <c r="S162">
        <v>471</v>
      </c>
      <c r="V162" t="s">
        <v>1149</v>
      </c>
      <c r="W162" s="10" t="s">
        <v>1271</v>
      </c>
      <c r="X162" s="16" t="s">
        <v>1265</v>
      </c>
      <c r="Y162" s="16"/>
      <c r="Z162" s="16" t="s">
        <v>1265</v>
      </c>
      <c r="AA162" s="9">
        <v>19</v>
      </c>
      <c r="AD162" t="s">
        <v>1161</v>
      </c>
      <c r="AE162" t="s">
        <v>1161</v>
      </c>
      <c r="AF162" t="s">
        <v>1161</v>
      </c>
      <c r="AH162" t="s">
        <v>1161</v>
      </c>
      <c r="AI162" t="s">
        <v>1161</v>
      </c>
      <c r="AJ162" t="s">
        <v>1161</v>
      </c>
      <c r="AL162" s="15"/>
      <c r="AM162" t="s">
        <v>1251</v>
      </c>
      <c r="AO162" s="16"/>
      <c r="AP162" s="15"/>
      <c r="AQ162" s="18" t="s">
        <v>1249</v>
      </c>
      <c r="AS162" t="s">
        <v>1250</v>
      </c>
      <c r="AT162" s="3">
        <v>43281</v>
      </c>
      <c r="AU162" s="3">
        <v>43281</v>
      </c>
      <c r="AV162" s="2" t="s">
        <v>1272</v>
      </c>
    </row>
    <row r="163" spans="5:48" ht="178.5" x14ac:dyDescent="0.25">
      <c r="E163" s="16"/>
      <c r="F163" s="16"/>
      <c r="G163" s="16"/>
      <c r="H163" s="16"/>
      <c r="I163" s="11" t="s">
        <v>1273</v>
      </c>
      <c r="K163" s="2"/>
      <c r="L163" s="16"/>
      <c r="M163" s="16"/>
      <c r="N163" s="2"/>
      <c r="S163">
        <v>9333</v>
      </c>
      <c r="T163">
        <v>21</v>
      </c>
      <c r="V163" t="s">
        <v>1090</v>
      </c>
      <c r="W163" s="10" t="s">
        <v>1253</v>
      </c>
      <c r="X163" s="16" t="s">
        <v>1252</v>
      </c>
      <c r="Y163" s="17" t="s">
        <v>1268</v>
      </c>
      <c r="Z163" s="16" t="s">
        <v>1252</v>
      </c>
      <c r="AA163" s="9">
        <v>2</v>
      </c>
      <c r="AD163" t="s">
        <v>1161</v>
      </c>
      <c r="AE163" t="s">
        <v>1161</v>
      </c>
      <c r="AF163" t="s">
        <v>1161</v>
      </c>
      <c r="AH163" t="s">
        <v>1161</v>
      </c>
      <c r="AI163" t="s">
        <v>1161</v>
      </c>
      <c r="AJ163" t="s">
        <v>1161</v>
      </c>
      <c r="AL163" s="22" t="str">
        <f>HYPERLINK("mailto:nydia@4liveprodutions.com","nydia@4liveprodutions.com")</f>
        <v>nydia@4liveprodutions.com</v>
      </c>
      <c r="AM163" t="s">
        <v>1251</v>
      </c>
      <c r="AO163" s="16"/>
      <c r="AP163" s="22" t="str">
        <f>HYPERLINK("mailto:nydia@4liveprodutions.com","nydia@4liveprodutions.com")</f>
        <v>nydia@4liveprodutions.com</v>
      </c>
      <c r="AQ163" s="18" t="s">
        <v>1249</v>
      </c>
      <c r="AS163" t="s">
        <v>1250</v>
      </c>
      <c r="AT163" s="3">
        <v>43281</v>
      </c>
      <c r="AU163" s="3">
        <v>43281</v>
      </c>
      <c r="AV163" s="2" t="s">
        <v>1272</v>
      </c>
    </row>
    <row r="164" spans="5:48" ht="178.5" x14ac:dyDescent="0.25">
      <c r="E164" s="16"/>
      <c r="F164" s="16"/>
      <c r="G164" s="16"/>
      <c r="H164" s="16"/>
      <c r="I164" s="11" t="s">
        <v>1273</v>
      </c>
      <c r="K164" s="2"/>
      <c r="L164" s="16"/>
      <c r="M164" s="16"/>
      <c r="N164" s="2"/>
      <c r="S164">
        <v>1572</v>
      </c>
      <c r="T164">
        <v>5</v>
      </c>
      <c r="V164" t="s">
        <v>1083</v>
      </c>
      <c r="W164" s="10" t="s">
        <v>1253</v>
      </c>
      <c r="X164" s="16" t="s">
        <v>1252</v>
      </c>
      <c r="Y164" s="17" t="s">
        <v>1268</v>
      </c>
      <c r="Z164" s="16" t="s">
        <v>1252</v>
      </c>
      <c r="AA164" s="9">
        <v>2</v>
      </c>
      <c r="AD164" t="s">
        <v>1161</v>
      </c>
      <c r="AE164" t="s">
        <v>1161</v>
      </c>
      <c r="AF164" t="s">
        <v>1161</v>
      </c>
      <c r="AH164" t="s">
        <v>1161</v>
      </c>
      <c r="AI164" t="s">
        <v>1161</v>
      </c>
      <c r="AJ164" t="s">
        <v>1161</v>
      </c>
      <c r="AL164" s="15" t="s">
        <v>1246</v>
      </c>
      <c r="AM164" t="s">
        <v>1251</v>
      </c>
      <c r="AO164" s="16"/>
      <c r="AP164" s="15" t="s">
        <v>1246</v>
      </c>
      <c r="AQ164" s="18" t="s">
        <v>1249</v>
      </c>
      <c r="AS164" t="s">
        <v>1250</v>
      </c>
      <c r="AT164" s="3">
        <v>43281</v>
      </c>
      <c r="AU164" s="3">
        <v>43281</v>
      </c>
      <c r="AV164" s="2" t="s">
        <v>1272</v>
      </c>
    </row>
    <row r="165" spans="5:48" ht="178.5" x14ac:dyDescent="0.25">
      <c r="E165" s="16"/>
      <c r="F165" s="16"/>
      <c r="G165" s="16"/>
      <c r="H165" s="16"/>
      <c r="I165" s="11" t="s">
        <v>1273</v>
      </c>
      <c r="K165" s="2"/>
      <c r="L165" s="16"/>
      <c r="M165" s="16"/>
      <c r="N165" s="2"/>
      <c r="S165">
        <v>303</v>
      </c>
      <c r="V165" t="s">
        <v>1150</v>
      </c>
      <c r="W165">
        <v>193</v>
      </c>
      <c r="X165" s="16" t="s">
        <v>1266</v>
      </c>
      <c r="Y165" s="16"/>
      <c r="Z165" s="16" t="s">
        <v>1266</v>
      </c>
      <c r="AA165" s="9">
        <v>30</v>
      </c>
      <c r="AD165" t="s">
        <v>1161</v>
      </c>
      <c r="AE165" t="s">
        <v>1161</v>
      </c>
      <c r="AF165" t="s">
        <v>1161</v>
      </c>
      <c r="AH165" t="s">
        <v>1161</v>
      </c>
      <c r="AI165" t="s">
        <v>1161</v>
      </c>
      <c r="AJ165" t="s">
        <v>1161</v>
      </c>
      <c r="AL165" s="22" t="str">
        <f>HYPERLINK("mailto:crispingarrido@hotmail.com","crispingarrido@hotmail.com")</f>
        <v>crispingarrido@hotmail.com</v>
      </c>
      <c r="AM165" t="s">
        <v>1251</v>
      </c>
      <c r="AO165" s="16"/>
      <c r="AP165" s="22" t="str">
        <f>HYPERLINK("mailto:crispingarrido@hotmail.com","crispingarrido@hotmail.com")</f>
        <v>crispingarrido@hotmail.com</v>
      </c>
      <c r="AQ165" s="18" t="s">
        <v>1249</v>
      </c>
      <c r="AS165" t="s">
        <v>1250</v>
      </c>
      <c r="AT165" s="3">
        <v>43281</v>
      </c>
      <c r="AU165" s="3">
        <v>43281</v>
      </c>
      <c r="AV165" s="2" t="s">
        <v>1272</v>
      </c>
    </row>
    <row r="166" spans="5:48" ht="178.5" x14ac:dyDescent="0.25">
      <c r="E166" s="16"/>
      <c r="F166" s="16"/>
      <c r="G166" s="16"/>
      <c r="H166" s="16"/>
      <c r="I166" s="11" t="s">
        <v>1273</v>
      </c>
      <c r="K166" s="2"/>
      <c r="L166" s="16"/>
      <c r="M166" s="16"/>
      <c r="N166" s="2"/>
      <c r="S166">
        <v>9333</v>
      </c>
      <c r="T166">
        <v>21</v>
      </c>
      <c r="V166" t="s">
        <v>1143</v>
      </c>
      <c r="W166" s="10" t="s">
        <v>1253</v>
      </c>
      <c r="X166" s="16" t="s">
        <v>1252</v>
      </c>
      <c r="Y166" s="17" t="s">
        <v>1268</v>
      </c>
      <c r="Z166" s="16" t="s">
        <v>1252</v>
      </c>
      <c r="AA166" s="9">
        <v>2</v>
      </c>
      <c r="AD166" t="s">
        <v>1161</v>
      </c>
      <c r="AE166" t="s">
        <v>1161</v>
      </c>
      <c r="AF166" t="s">
        <v>1161</v>
      </c>
      <c r="AH166" t="s">
        <v>1161</v>
      </c>
      <c r="AI166" t="s">
        <v>1161</v>
      </c>
      <c r="AJ166" t="s">
        <v>1161</v>
      </c>
      <c r="AL166" s="22" t="str">
        <f>HYPERLINK("mailto:administracion@28telecom.com","administracion@28telecom.com")</f>
        <v>administracion@28telecom.com</v>
      </c>
      <c r="AM166" t="s">
        <v>1251</v>
      </c>
      <c r="AO166" s="16"/>
      <c r="AP166" s="22" t="str">
        <f>HYPERLINK("mailto:administracion@28telecom.com","administracion@28telecom.com")</f>
        <v>administracion@28telecom.com</v>
      </c>
      <c r="AQ166" s="18" t="s">
        <v>1249</v>
      </c>
      <c r="AS166" t="s">
        <v>1250</v>
      </c>
      <c r="AT166" s="3">
        <v>43281</v>
      </c>
      <c r="AU166" s="3">
        <v>43281</v>
      </c>
      <c r="AV166" s="2" t="s">
        <v>1272</v>
      </c>
    </row>
    <row r="167" spans="5:48" ht="178.5" x14ac:dyDescent="0.25">
      <c r="E167" s="16"/>
      <c r="F167" s="16"/>
      <c r="G167" s="16"/>
      <c r="H167" s="16"/>
      <c r="I167" s="11" t="s">
        <v>1273</v>
      </c>
      <c r="K167" s="2"/>
      <c r="L167" s="16"/>
      <c r="M167" s="16"/>
      <c r="N167" s="2"/>
      <c r="S167">
        <v>222</v>
      </c>
      <c r="T167" t="s">
        <v>1026</v>
      </c>
      <c r="V167" t="s">
        <v>1151</v>
      </c>
      <c r="X167" s="16"/>
      <c r="Y167" s="16"/>
      <c r="Z167" s="16"/>
      <c r="AA167" s="9">
        <v>2</v>
      </c>
      <c r="AD167" t="s">
        <v>1161</v>
      </c>
      <c r="AE167" t="s">
        <v>1161</v>
      </c>
      <c r="AF167" t="s">
        <v>1161</v>
      </c>
      <c r="AH167" t="s">
        <v>1161</v>
      </c>
      <c r="AI167" t="s">
        <v>1161</v>
      </c>
      <c r="AJ167" t="s">
        <v>1161</v>
      </c>
      <c r="AL167" s="22" t="str">
        <f>HYPERLINK("mailto:pedro_castillochavoya@hotmail.com","pedro_castillochavoya@hotmail.com")</f>
        <v>pedro_castillochavoya@hotmail.com</v>
      </c>
      <c r="AM167" t="s">
        <v>1251</v>
      </c>
      <c r="AO167" s="16"/>
      <c r="AP167" s="22" t="str">
        <f>HYPERLINK("mailto:pedro_castillochavoya@hotmail.com","pedro_castillochavoya@hotmail.com")</f>
        <v>pedro_castillochavoya@hotmail.com</v>
      </c>
      <c r="AQ167" s="18" t="s">
        <v>1249</v>
      </c>
      <c r="AS167" t="s">
        <v>1250</v>
      </c>
      <c r="AT167" s="3">
        <v>43281</v>
      </c>
      <c r="AU167" s="3">
        <v>43281</v>
      </c>
      <c r="AV167" s="2" t="s">
        <v>1272</v>
      </c>
    </row>
    <row r="168" spans="5:48" ht="178.5" x14ac:dyDescent="0.25">
      <c r="E168" s="16"/>
      <c r="F168" s="16"/>
      <c r="G168" s="16"/>
      <c r="H168" s="16"/>
      <c r="I168" s="11" t="s">
        <v>1273</v>
      </c>
      <c r="K168" s="2"/>
      <c r="L168" s="16"/>
      <c r="M168" s="16"/>
      <c r="N168" s="2"/>
      <c r="S168">
        <v>3110</v>
      </c>
      <c r="V168" t="s">
        <v>1152</v>
      </c>
      <c r="X168" s="16"/>
      <c r="Y168" s="16"/>
      <c r="Z168" s="16"/>
      <c r="AA168" s="9">
        <v>2</v>
      </c>
      <c r="AD168" t="s">
        <v>1161</v>
      </c>
      <c r="AE168" t="s">
        <v>1161</v>
      </c>
      <c r="AF168" t="s">
        <v>1161</v>
      </c>
      <c r="AH168" t="s">
        <v>1161</v>
      </c>
      <c r="AI168" t="s">
        <v>1161</v>
      </c>
      <c r="AJ168" t="s">
        <v>1161</v>
      </c>
      <c r="AL168" s="22" t="str">
        <f>HYPERLINK("mailto:ercomservicio@gmail.com","ercomservicio@gmail.com")</f>
        <v>ercomservicio@gmail.com</v>
      </c>
      <c r="AM168" t="s">
        <v>1251</v>
      </c>
      <c r="AO168" s="16"/>
      <c r="AP168" s="22" t="str">
        <f>HYPERLINK("mailto:ercomservicio@gmail.com","ercomservicio@gmail.com")</f>
        <v>ercomservicio@gmail.com</v>
      </c>
      <c r="AQ168" s="18" t="s">
        <v>1249</v>
      </c>
      <c r="AS168" t="s">
        <v>1250</v>
      </c>
      <c r="AT168" s="3">
        <v>43281</v>
      </c>
      <c r="AU168" s="3">
        <v>43281</v>
      </c>
      <c r="AV168" s="2" t="s">
        <v>1272</v>
      </c>
    </row>
    <row r="169" spans="5:48" ht="178.5" x14ac:dyDescent="0.25">
      <c r="E169" s="16"/>
      <c r="F169" s="16"/>
      <c r="G169" s="16"/>
      <c r="H169" s="16"/>
      <c r="I169" s="11" t="s">
        <v>1273</v>
      </c>
      <c r="K169" s="2"/>
      <c r="L169" s="16"/>
      <c r="M169" s="16"/>
      <c r="N169" s="2"/>
      <c r="S169">
        <v>16500</v>
      </c>
      <c r="T169">
        <v>9</v>
      </c>
      <c r="V169" t="s">
        <v>1153</v>
      </c>
      <c r="X169" s="16"/>
      <c r="Y169" s="16"/>
      <c r="Z169" s="16"/>
      <c r="AA169" s="9">
        <v>2</v>
      </c>
      <c r="AD169" t="s">
        <v>1161</v>
      </c>
      <c r="AE169" t="s">
        <v>1161</v>
      </c>
      <c r="AF169" t="s">
        <v>1161</v>
      </c>
      <c r="AH169" t="s">
        <v>1161</v>
      </c>
      <c r="AI169" t="s">
        <v>1161</v>
      </c>
      <c r="AJ169" t="s">
        <v>1161</v>
      </c>
      <c r="AL169" s="15"/>
      <c r="AM169" t="s">
        <v>1251</v>
      </c>
      <c r="AO169" s="16"/>
      <c r="AP169" s="15"/>
      <c r="AQ169" s="18" t="s">
        <v>1249</v>
      </c>
      <c r="AS169" t="s">
        <v>1250</v>
      </c>
      <c r="AT169" s="3">
        <v>43281</v>
      </c>
      <c r="AU169" s="3">
        <v>43281</v>
      </c>
      <c r="AV169" s="2" t="s">
        <v>1272</v>
      </c>
    </row>
    <row r="170" spans="5:48" ht="178.5" x14ac:dyDescent="0.25">
      <c r="E170" s="16"/>
      <c r="F170" s="16"/>
      <c r="G170" s="16"/>
      <c r="H170" s="16"/>
      <c r="I170" s="11" t="s">
        <v>1273</v>
      </c>
      <c r="K170" s="2"/>
      <c r="L170" s="16"/>
      <c r="M170" s="16"/>
      <c r="N170" s="2"/>
      <c r="S170">
        <v>434</v>
      </c>
      <c r="V170" t="s">
        <v>1045</v>
      </c>
      <c r="X170" s="16"/>
      <c r="Y170" s="16"/>
      <c r="Z170" s="16"/>
      <c r="AA170" s="9">
        <v>2</v>
      </c>
      <c r="AD170" t="s">
        <v>1161</v>
      </c>
      <c r="AE170" t="s">
        <v>1161</v>
      </c>
      <c r="AF170" t="s">
        <v>1161</v>
      </c>
      <c r="AH170" t="s">
        <v>1161</v>
      </c>
      <c r="AI170" t="s">
        <v>1161</v>
      </c>
      <c r="AJ170" t="s">
        <v>1161</v>
      </c>
      <c r="AL170" s="22" t="str">
        <f>HYPERLINK("mailto:estolano.nydia@gmail.com","estolano.nydia@gmail.com")</f>
        <v>estolano.nydia@gmail.com</v>
      </c>
      <c r="AM170" t="s">
        <v>1251</v>
      </c>
      <c r="AO170" s="16"/>
      <c r="AP170" s="22" t="str">
        <f>HYPERLINK("mailto:estolano.nydia@gmail.com","estolano.nydia@gmail.com")</f>
        <v>estolano.nydia@gmail.com</v>
      </c>
      <c r="AQ170" s="18" t="s">
        <v>1249</v>
      </c>
      <c r="AS170" t="s">
        <v>1250</v>
      </c>
      <c r="AT170" s="3">
        <v>43281</v>
      </c>
      <c r="AU170" s="3">
        <v>43281</v>
      </c>
      <c r="AV170" s="2" t="s">
        <v>1272</v>
      </c>
    </row>
    <row r="171" spans="5:48" ht="178.5" x14ac:dyDescent="0.25">
      <c r="E171" s="16"/>
      <c r="F171" s="16"/>
      <c r="G171" s="16"/>
      <c r="H171" s="16"/>
      <c r="I171" s="11" t="s">
        <v>1273</v>
      </c>
      <c r="K171" s="2"/>
      <c r="L171" s="16"/>
      <c r="M171" s="16"/>
      <c r="N171" s="2"/>
      <c r="S171">
        <v>14307</v>
      </c>
      <c r="T171" t="s">
        <v>1017</v>
      </c>
      <c r="V171" t="s">
        <v>1154</v>
      </c>
      <c r="X171" s="16"/>
      <c r="Y171" s="16"/>
      <c r="Z171" s="16"/>
      <c r="AA171" s="9">
        <v>2</v>
      </c>
      <c r="AD171" t="s">
        <v>1161</v>
      </c>
      <c r="AE171" t="s">
        <v>1161</v>
      </c>
      <c r="AF171" t="s">
        <v>1161</v>
      </c>
      <c r="AH171" t="s">
        <v>1161</v>
      </c>
      <c r="AI171" t="s">
        <v>1161</v>
      </c>
      <c r="AJ171" t="s">
        <v>1161</v>
      </c>
      <c r="AL171" s="22" t="str">
        <f>HYPERLINK("mailto:tjventas@proveedora.com","tjventas@proveedora.com")</f>
        <v>tjventas@proveedora.com</v>
      </c>
      <c r="AM171" t="s">
        <v>1251</v>
      </c>
      <c r="AO171" s="16"/>
      <c r="AP171" s="22" t="str">
        <f>HYPERLINK("mailto:tjventas@proveedora.com","tjventas@proveedora.com")</f>
        <v>tjventas@proveedora.com</v>
      </c>
      <c r="AQ171" s="18" t="s">
        <v>1249</v>
      </c>
      <c r="AS171" t="s">
        <v>1250</v>
      </c>
      <c r="AT171" s="3">
        <v>43281</v>
      </c>
      <c r="AU171" s="3">
        <v>43281</v>
      </c>
      <c r="AV171" s="2" t="s">
        <v>1272</v>
      </c>
    </row>
    <row r="172" spans="5:48" ht="178.5" x14ac:dyDescent="0.25">
      <c r="E172" s="16"/>
      <c r="F172" s="16"/>
      <c r="G172" s="16"/>
      <c r="H172" s="16"/>
      <c r="I172" s="11" t="s">
        <v>1273</v>
      </c>
      <c r="K172" s="2"/>
      <c r="L172" s="16"/>
      <c r="M172" s="16"/>
      <c r="N172" s="2"/>
      <c r="S172">
        <v>9533</v>
      </c>
      <c r="V172" t="s">
        <v>1155</v>
      </c>
      <c r="W172" s="10" t="s">
        <v>1253</v>
      </c>
      <c r="X172" s="16" t="s">
        <v>1252</v>
      </c>
      <c r="Y172" s="17" t="s">
        <v>1268</v>
      </c>
      <c r="Z172" s="16" t="s">
        <v>1252</v>
      </c>
      <c r="AA172" s="9">
        <v>2</v>
      </c>
      <c r="AD172" t="s">
        <v>1161</v>
      </c>
      <c r="AE172" t="s">
        <v>1161</v>
      </c>
      <c r="AF172" t="s">
        <v>1161</v>
      </c>
      <c r="AH172" t="s">
        <v>1161</v>
      </c>
      <c r="AI172" t="s">
        <v>1161</v>
      </c>
      <c r="AJ172" t="s">
        <v>1161</v>
      </c>
      <c r="AL172" s="22" t="str">
        <f>HYPERLINK("mailto:rescobedo@mediatension.com.mx","rescobedo@mediatension.com.mx")</f>
        <v>rescobedo@mediatension.com.mx</v>
      </c>
      <c r="AM172" t="s">
        <v>1251</v>
      </c>
      <c r="AO172" s="16"/>
      <c r="AP172" s="22" t="str">
        <f>HYPERLINK("mailto:rescobedo@mediatension.com.mx","rescobedo@mediatension.com.mx")</f>
        <v>rescobedo@mediatension.com.mx</v>
      </c>
      <c r="AQ172" s="18" t="s">
        <v>1249</v>
      </c>
      <c r="AS172" t="s">
        <v>1250</v>
      </c>
      <c r="AT172" s="3">
        <v>43281</v>
      </c>
      <c r="AU172" s="3">
        <v>43281</v>
      </c>
      <c r="AV172" s="2" t="s">
        <v>1272</v>
      </c>
    </row>
    <row r="173" spans="5:48" ht="178.5" x14ac:dyDescent="0.25">
      <c r="E173" s="16"/>
      <c r="F173" s="16"/>
      <c r="G173" s="16"/>
      <c r="H173" s="16"/>
      <c r="I173" s="11" t="s">
        <v>1273</v>
      </c>
      <c r="K173" s="2"/>
      <c r="L173" s="16"/>
      <c r="M173" s="16"/>
      <c r="N173" s="2"/>
      <c r="S173">
        <v>6</v>
      </c>
      <c r="V173" t="s">
        <v>1156</v>
      </c>
      <c r="W173" s="10" t="s">
        <v>1253</v>
      </c>
      <c r="X173" s="16" t="s">
        <v>1252</v>
      </c>
      <c r="Y173" s="17" t="s">
        <v>1268</v>
      </c>
      <c r="Z173" s="16" t="s">
        <v>1252</v>
      </c>
      <c r="AA173" s="9">
        <v>2</v>
      </c>
      <c r="AD173" t="s">
        <v>1161</v>
      </c>
      <c r="AE173" t="s">
        <v>1161</v>
      </c>
      <c r="AF173" t="s">
        <v>1161</v>
      </c>
      <c r="AH173" t="s">
        <v>1161</v>
      </c>
      <c r="AI173" t="s">
        <v>1161</v>
      </c>
      <c r="AJ173" t="s">
        <v>1161</v>
      </c>
      <c r="AL173" s="22" t="str">
        <f>HYPERLINK("mailto:ci.impresos@gmail.com","ci.impresos@gmail.com")</f>
        <v>ci.impresos@gmail.com</v>
      </c>
      <c r="AM173" t="s">
        <v>1251</v>
      </c>
      <c r="AO173" s="16"/>
      <c r="AP173" s="22" t="str">
        <f>HYPERLINK("mailto:ci.impresos@gmail.com","ci.impresos@gmail.com")</f>
        <v>ci.impresos@gmail.com</v>
      </c>
      <c r="AQ173" s="18" t="s">
        <v>1249</v>
      </c>
      <c r="AS173" t="s">
        <v>1250</v>
      </c>
      <c r="AT173" s="3">
        <v>43281</v>
      </c>
      <c r="AU173" s="3">
        <v>43281</v>
      </c>
      <c r="AV173" s="2" t="s">
        <v>1272</v>
      </c>
    </row>
    <row r="174" spans="5:48" ht="178.5" x14ac:dyDescent="0.25">
      <c r="E174" s="16"/>
      <c r="F174" s="16"/>
      <c r="G174" s="16"/>
      <c r="H174" s="16"/>
      <c r="I174" s="11" t="s">
        <v>1273</v>
      </c>
      <c r="K174" s="2"/>
      <c r="L174" s="16"/>
      <c r="M174" s="16"/>
      <c r="N174" s="2"/>
      <c r="V174" t="s">
        <v>1157</v>
      </c>
      <c r="X174" s="16"/>
      <c r="Y174" s="16"/>
      <c r="Z174" s="16"/>
      <c r="AA174" s="9">
        <v>2</v>
      </c>
      <c r="AD174" t="s">
        <v>1161</v>
      </c>
      <c r="AE174" t="s">
        <v>1161</v>
      </c>
      <c r="AF174" t="s">
        <v>1161</v>
      </c>
      <c r="AH174" t="s">
        <v>1161</v>
      </c>
      <c r="AI174" t="s">
        <v>1161</v>
      </c>
      <c r="AJ174" t="s">
        <v>1161</v>
      </c>
      <c r="AL174" s="22" t="str">
        <f>HYPERLINK("mailto:alcragevm@gmail.com","alcragevm@gmail.com")</f>
        <v>alcragevm@gmail.com</v>
      </c>
      <c r="AM174" t="s">
        <v>1251</v>
      </c>
      <c r="AO174" s="16"/>
      <c r="AP174" s="22" t="str">
        <f>HYPERLINK("mailto:alcragevm@gmail.com","alcragevm@gmail.com")</f>
        <v>alcragevm@gmail.com</v>
      </c>
      <c r="AQ174" s="18" t="s">
        <v>1249</v>
      </c>
      <c r="AS174" t="s">
        <v>1250</v>
      </c>
      <c r="AT174" s="3">
        <v>43281</v>
      </c>
      <c r="AU174" s="3">
        <v>43281</v>
      </c>
      <c r="AV174" s="2" t="s">
        <v>1272</v>
      </c>
    </row>
    <row r="175" spans="5:48" ht="178.5" x14ac:dyDescent="0.25">
      <c r="E175" s="16"/>
      <c r="F175" s="16"/>
      <c r="G175" s="16"/>
      <c r="H175" s="16"/>
      <c r="I175" s="11" t="s">
        <v>1273</v>
      </c>
      <c r="K175" s="2"/>
      <c r="L175" s="16"/>
      <c r="M175" s="16"/>
      <c r="N175" s="2"/>
      <c r="V175" t="s">
        <v>1158</v>
      </c>
      <c r="X175" s="16"/>
      <c r="Y175" s="16"/>
      <c r="Z175" s="16"/>
      <c r="AA175" s="9">
        <v>2</v>
      </c>
      <c r="AD175" t="s">
        <v>1161</v>
      </c>
      <c r="AE175" t="s">
        <v>1161</v>
      </c>
      <c r="AF175" t="s">
        <v>1161</v>
      </c>
      <c r="AH175" t="s">
        <v>1161</v>
      </c>
      <c r="AI175" t="s">
        <v>1161</v>
      </c>
      <c r="AJ175" t="s">
        <v>1161</v>
      </c>
      <c r="AL175" s="15"/>
      <c r="AM175" t="s">
        <v>1251</v>
      </c>
      <c r="AO175" s="16"/>
      <c r="AP175" s="15"/>
      <c r="AQ175" s="18" t="s">
        <v>1249</v>
      </c>
      <c r="AS175" t="s">
        <v>1250</v>
      </c>
      <c r="AT175" s="3">
        <v>43281</v>
      </c>
      <c r="AU175" s="3">
        <v>43281</v>
      </c>
      <c r="AV175" s="2" t="s">
        <v>1272</v>
      </c>
    </row>
    <row r="176" spans="5:48" ht="178.5" x14ac:dyDescent="0.25">
      <c r="E176" s="16"/>
      <c r="F176" s="16"/>
      <c r="G176" s="16"/>
      <c r="H176" s="16"/>
      <c r="I176" s="11" t="s">
        <v>1273</v>
      </c>
      <c r="K176" s="2"/>
      <c r="L176" s="16"/>
      <c r="M176" s="16"/>
      <c r="N176" s="2"/>
      <c r="S176">
        <v>12649</v>
      </c>
      <c r="T176">
        <v>4</v>
      </c>
      <c r="W176" s="10" t="s">
        <v>1253</v>
      </c>
      <c r="X176" s="16" t="s">
        <v>1252</v>
      </c>
      <c r="Y176" s="17" t="s">
        <v>1268</v>
      </c>
      <c r="Z176" s="16" t="s">
        <v>1252</v>
      </c>
      <c r="AA176" s="9">
        <v>2</v>
      </c>
      <c r="AD176" t="s">
        <v>1161</v>
      </c>
      <c r="AE176" t="s">
        <v>1161</v>
      </c>
      <c r="AF176" t="s">
        <v>1161</v>
      </c>
      <c r="AH176" t="s">
        <v>1161</v>
      </c>
      <c r="AI176" t="s">
        <v>1161</v>
      </c>
      <c r="AJ176" t="s">
        <v>1161</v>
      </c>
      <c r="AL176" s="22" t="str">
        <f>HYPERLINK("mailto:montecampos.comercializadora@htmail.com","montecampos.comercializadora@htmail.com")</f>
        <v>montecampos.comercializadora@htmail.com</v>
      </c>
      <c r="AM176" t="s">
        <v>1251</v>
      </c>
      <c r="AO176" s="16"/>
      <c r="AP176" s="22" t="str">
        <f>HYPERLINK("mailto:montecampos.comercializadora@htmail.com","montecampos.comercializadora@htmail.com")</f>
        <v>montecampos.comercializadora@htmail.com</v>
      </c>
      <c r="AQ176" s="18" t="s">
        <v>1249</v>
      </c>
      <c r="AS176" t="s">
        <v>1250</v>
      </c>
      <c r="AT176" s="3">
        <v>43281</v>
      </c>
      <c r="AU176" s="3">
        <v>43281</v>
      </c>
      <c r="AV176" s="2" t="s">
        <v>1272</v>
      </c>
    </row>
    <row r="177" spans="5:48" ht="178.5" x14ac:dyDescent="0.25">
      <c r="E177" s="16"/>
      <c r="F177" s="16"/>
      <c r="G177" s="16"/>
      <c r="H177" s="16"/>
      <c r="I177" s="11" t="s">
        <v>1273</v>
      </c>
      <c r="K177" s="2"/>
      <c r="L177" s="16"/>
      <c r="M177" s="16"/>
      <c r="N177" s="2"/>
      <c r="S177">
        <v>778</v>
      </c>
      <c r="X177" s="16"/>
      <c r="Y177" s="16"/>
      <c r="Z177" s="16"/>
      <c r="AA177" s="9">
        <v>2</v>
      </c>
      <c r="AD177" t="s">
        <v>1161</v>
      </c>
      <c r="AE177" t="s">
        <v>1161</v>
      </c>
      <c r="AF177" t="s">
        <v>1161</v>
      </c>
      <c r="AH177" t="s">
        <v>1161</v>
      </c>
      <c r="AI177" t="s">
        <v>1161</v>
      </c>
      <c r="AJ177" t="s">
        <v>1161</v>
      </c>
      <c r="AL177" s="22" t="str">
        <f>HYPERLINK("mailto:contfaarma@gmail.com","contfaarma@gmail.com")</f>
        <v>contfaarma@gmail.com</v>
      </c>
      <c r="AM177" t="s">
        <v>1251</v>
      </c>
      <c r="AO177" s="16"/>
      <c r="AP177" s="22" t="str">
        <f>HYPERLINK("mailto:contfaarma@gmail.com","contfaarma@gmail.com")</f>
        <v>contfaarma@gmail.com</v>
      </c>
      <c r="AQ177" s="18" t="s">
        <v>1249</v>
      </c>
      <c r="AS177" t="s">
        <v>1250</v>
      </c>
      <c r="AT177" s="3">
        <v>43281</v>
      </c>
      <c r="AU177" s="3">
        <v>43281</v>
      </c>
      <c r="AV177" s="2" t="s">
        <v>1272</v>
      </c>
    </row>
    <row r="178" spans="5:48" ht="178.5" x14ac:dyDescent="0.25">
      <c r="E178" s="16"/>
      <c r="F178" s="16"/>
      <c r="G178" s="16"/>
      <c r="H178" s="16"/>
      <c r="I178" s="11" t="s">
        <v>1273</v>
      </c>
      <c r="K178" s="2"/>
      <c r="L178" s="16"/>
      <c r="M178" s="16"/>
      <c r="N178" s="2"/>
      <c r="S178">
        <v>285</v>
      </c>
      <c r="V178" t="s">
        <v>1159</v>
      </c>
      <c r="W178" s="10" t="s">
        <v>1269</v>
      </c>
      <c r="X178" s="16" t="s">
        <v>1262</v>
      </c>
      <c r="Y178" s="17" t="s">
        <v>1269</v>
      </c>
      <c r="Z178" s="16" t="s">
        <v>1262</v>
      </c>
      <c r="AA178" s="9">
        <v>2</v>
      </c>
      <c r="AD178" t="s">
        <v>1161</v>
      </c>
      <c r="AE178" t="s">
        <v>1161</v>
      </c>
      <c r="AF178" t="s">
        <v>1161</v>
      </c>
      <c r="AH178" t="s">
        <v>1161</v>
      </c>
      <c r="AI178" t="s">
        <v>1161</v>
      </c>
      <c r="AJ178" t="s">
        <v>1161</v>
      </c>
      <c r="AL178" s="15" t="s">
        <v>1247</v>
      </c>
      <c r="AM178" t="s">
        <v>1251</v>
      </c>
      <c r="AO178" s="16"/>
      <c r="AP178" s="15" t="s">
        <v>1247</v>
      </c>
      <c r="AQ178" s="18" t="s">
        <v>1249</v>
      </c>
      <c r="AS178" t="s">
        <v>1250</v>
      </c>
      <c r="AT178" s="3">
        <v>43281</v>
      </c>
      <c r="AU178" s="3">
        <v>43281</v>
      </c>
      <c r="AV178" s="2" t="s">
        <v>1272</v>
      </c>
    </row>
    <row r="179" spans="5:48" ht="178.5" x14ac:dyDescent="0.25">
      <c r="E179" s="16"/>
      <c r="F179" s="16"/>
      <c r="G179" s="16"/>
      <c r="H179" s="16"/>
      <c r="I179" s="11" t="s">
        <v>1273</v>
      </c>
      <c r="K179" s="2"/>
      <c r="L179" s="16"/>
      <c r="M179" s="16"/>
      <c r="N179" s="2"/>
      <c r="S179">
        <v>10109</v>
      </c>
      <c r="V179" t="s">
        <v>1160</v>
      </c>
      <c r="X179" s="16"/>
      <c r="Y179" s="16"/>
      <c r="Z179" s="16"/>
      <c r="AA179" s="9">
        <v>2</v>
      </c>
      <c r="AD179" t="s">
        <v>1161</v>
      </c>
      <c r="AE179" t="s">
        <v>1161</v>
      </c>
      <c r="AF179" t="s">
        <v>1161</v>
      </c>
      <c r="AH179" t="s">
        <v>1161</v>
      </c>
      <c r="AI179" t="s">
        <v>1161</v>
      </c>
      <c r="AJ179" t="s">
        <v>1161</v>
      </c>
      <c r="AL179" s="15" t="s">
        <v>1248</v>
      </c>
      <c r="AM179" t="s">
        <v>1251</v>
      </c>
      <c r="AO179" s="16"/>
      <c r="AP179" s="15" t="s">
        <v>1248</v>
      </c>
      <c r="AQ179" s="18" t="s">
        <v>1249</v>
      </c>
      <c r="AS179" t="s">
        <v>1250</v>
      </c>
      <c r="AT179" s="3">
        <v>43281</v>
      </c>
      <c r="AU179" s="3">
        <v>43281</v>
      </c>
      <c r="AV179" s="2" t="s">
        <v>1272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9"/>
  <sheetViews>
    <sheetView tabSelected="1" topLeftCell="H15" zoomScale="80" zoomScaleNormal="80" workbookViewId="0">
      <selection activeCell="A8" sqref="A8"/>
    </sheetView>
  </sheetViews>
  <sheetFormatPr baseColWidth="10" defaultColWidth="9.140625" defaultRowHeight="15" x14ac:dyDescent="0.25"/>
  <sheetData>
    <row r="1" spans="1:48" x14ac:dyDescent="0.25">
      <c r="A1" t="s">
        <v>113</v>
      </c>
    </row>
    <row r="2" spans="1:48" x14ac:dyDescent="0.25">
      <c r="A2" t="s">
        <v>114</v>
      </c>
    </row>
    <row r="7" spans="1:48" x14ac:dyDescent="0.25">
      <c r="L7" s="8"/>
      <c r="M7" s="8"/>
    </row>
    <row r="8" spans="1:48" x14ac:dyDescent="0.25">
      <c r="E8" s="16"/>
      <c r="F8" s="16"/>
      <c r="G8" s="16"/>
      <c r="H8" s="16"/>
      <c r="I8" t="s">
        <v>1273</v>
      </c>
      <c r="L8" s="16"/>
      <c r="M8" s="16"/>
      <c r="N8" s="2"/>
      <c r="P8" s="16"/>
      <c r="Q8" s="16"/>
      <c r="R8" s="16"/>
      <c r="X8" s="16"/>
      <c r="Y8" s="16"/>
      <c r="Z8" s="16"/>
      <c r="AL8" s="16"/>
      <c r="AM8" t="s">
        <v>1251</v>
      </c>
      <c r="AO8" s="16"/>
      <c r="AP8" s="16"/>
      <c r="AQ8" s="16"/>
      <c r="AS8" t="s">
        <v>1250</v>
      </c>
      <c r="AT8" s="3">
        <v>43281</v>
      </c>
      <c r="AU8" s="3">
        <v>43281</v>
      </c>
      <c r="AV8" t="s">
        <v>1272</v>
      </c>
    </row>
    <row r="9" spans="1:48" x14ac:dyDescent="0.25">
      <c r="E9" s="16"/>
      <c r="F9" s="16"/>
      <c r="G9" s="16"/>
      <c r="H9" s="16"/>
      <c r="I9" s="11" t="s">
        <v>1273</v>
      </c>
      <c r="K9" s="2"/>
      <c r="L9" s="16"/>
      <c r="M9" s="16"/>
      <c r="N9" s="2"/>
      <c r="P9" s="16"/>
      <c r="Q9" s="16"/>
      <c r="R9" s="16"/>
      <c r="X9" s="16"/>
      <c r="Y9" s="16"/>
      <c r="Z9" s="16"/>
      <c r="AL9" s="16"/>
      <c r="AM9" t="s">
        <v>1251</v>
      </c>
      <c r="AO9" s="16"/>
      <c r="AP9" s="16"/>
      <c r="AQ9" s="16"/>
      <c r="AS9" t="s">
        <v>1250</v>
      </c>
      <c r="AT9" s="3">
        <v>43281</v>
      </c>
      <c r="AU9" s="3">
        <v>43281</v>
      </c>
      <c r="AV9" s="2" t="s">
        <v>1272</v>
      </c>
    </row>
    <row r="10" spans="1:48" x14ac:dyDescent="0.25">
      <c r="E10" s="16"/>
      <c r="F10" s="16"/>
      <c r="G10" s="16"/>
      <c r="H10" s="16" t="s">
        <v>218</v>
      </c>
      <c r="I10" s="11" t="s">
        <v>1273</v>
      </c>
      <c r="K10" s="2"/>
      <c r="L10" s="16"/>
      <c r="M10" s="16"/>
      <c r="N10" s="2"/>
      <c r="P10" s="16"/>
      <c r="Q10" s="16"/>
      <c r="R10" s="16"/>
      <c r="W10" s="10" t="s">
        <v>1253</v>
      </c>
      <c r="X10" s="16" t="s">
        <v>1252</v>
      </c>
      <c r="Y10" s="17" t="s">
        <v>1268</v>
      </c>
      <c r="Z10" s="16" t="s">
        <v>1252</v>
      </c>
      <c r="AL10" s="16"/>
      <c r="AM10" t="s">
        <v>1251</v>
      </c>
      <c r="AO10" s="16"/>
      <c r="AP10" s="16"/>
      <c r="AQ10" s="16"/>
      <c r="AS10" t="s">
        <v>1250</v>
      </c>
      <c r="AT10" s="3">
        <v>43281</v>
      </c>
      <c r="AU10" s="3">
        <v>43281</v>
      </c>
      <c r="AV10" s="2" t="s">
        <v>1272</v>
      </c>
    </row>
    <row r="11" spans="1:48" x14ac:dyDescent="0.25">
      <c r="E11" s="16"/>
      <c r="F11" s="16"/>
      <c r="G11" s="16"/>
      <c r="H11" s="16"/>
      <c r="I11" s="11" t="s">
        <v>1273</v>
      </c>
      <c r="K11" s="2"/>
      <c r="L11" s="16"/>
      <c r="M11" s="16"/>
      <c r="N11" s="2"/>
      <c r="P11" s="16"/>
      <c r="Q11" s="16"/>
      <c r="R11" s="16"/>
      <c r="X11" s="16"/>
      <c r="Y11" s="16"/>
      <c r="Z11" s="16"/>
      <c r="AL11" s="16"/>
      <c r="AM11" t="s">
        <v>1251</v>
      </c>
      <c r="AO11" s="16"/>
      <c r="AP11" s="16"/>
      <c r="AQ11" s="16"/>
      <c r="AS11" t="s">
        <v>1250</v>
      </c>
      <c r="AT11" s="3">
        <v>43281</v>
      </c>
      <c r="AU11" s="3">
        <v>43281</v>
      </c>
      <c r="AV11" s="2" t="s">
        <v>1272</v>
      </c>
    </row>
    <row r="12" spans="1:48" x14ac:dyDescent="0.25">
      <c r="E12" s="16"/>
      <c r="F12" s="16"/>
      <c r="G12" s="16"/>
      <c r="H12" s="16"/>
      <c r="I12" s="11" t="s">
        <v>1273</v>
      </c>
      <c r="K12" s="2"/>
      <c r="L12" s="16"/>
      <c r="M12" s="16"/>
      <c r="N12" s="2"/>
      <c r="P12" s="16"/>
      <c r="Q12" s="16"/>
      <c r="R12" s="16"/>
      <c r="X12" s="16"/>
      <c r="Y12" s="16"/>
      <c r="Z12" s="16"/>
      <c r="AL12" s="16"/>
      <c r="AM12" t="s">
        <v>1251</v>
      </c>
      <c r="AO12" s="16"/>
      <c r="AP12" s="16"/>
      <c r="AQ12" s="16"/>
      <c r="AS12" t="s">
        <v>1250</v>
      </c>
      <c r="AT12" s="3">
        <v>43281</v>
      </c>
      <c r="AU12" s="3">
        <v>43281</v>
      </c>
      <c r="AV12" s="2" t="s">
        <v>1272</v>
      </c>
    </row>
    <row r="13" spans="1:48" x14ac:dyDescent="0.25">
      <c r="E13" s="16"/>
      <c r="F13" s="16"/>
      <c r="G13" s="16"/>
      <c r="H13" s="16"/>
      <c r="I13" s="11" t="s">
        <v>1273</v>
      </c>
      <c r="K13" s="2"/>
      <c r="L13" s="16"/>
      <c r="M13" s="16"/>
      <c r="N13" s="2"/>
      <c r="P13" s="16"/>
      <c r="Q13" s="16"/>
      <c r="R13" s="16"/>
      <c r="X13" s="16"/>
      <c r="Y13" s="16"/>
      <c r="Z13" s="16"/>
      <c r="AL13" s="16"/>
      <c r="AM13" t="s">
        <v>1251</v>
      </c>
      <c r="AO13" s="16"/>
      <c r="AP13" s="16"/>
      <c r="AQ13" s="16"/>
      <c r="AS13" t="s">
        <v>1250</v>
      </c>
      <c r="AT13" s="3">
        <v>43281</v>
      </c>
      <c r="AU13" s="3">
        <v>43281</v>
      </c>
      <c r="AV13" s="2" t="s">
        <v>1272</v>
      </c>
    </row>
    <row r="14" spans="1:48" x14ac:dyDescent="0.25">
      <c r="E14" s="16"/>
      <c r="F14" s="16"/>
      <c r="G14" s="16"/>
      <c r="H14" s="16"/>
      <c r="I14" s="11" t="s">
        <v>1273</v>
      </c>
      <c r="K14" s="2"/>
      <c r="L14" s="16"/>
      <c r="M14" s="16"/>
      <c r="N14" s="2"/>
      <c r="P14" s="16"/>
      <c r="Q14" s="16"/>
      <c r="R14" s="16"/>
      <c r="X14" s="16"/>
      <c r="Y14" s="16"/>
      <c r="Z14" s="16"/>
      <c r="AL14" s="16"/>
      <c r="AM14" t="s">
        <v>1251</v>
      </c>
      <c r="AO14" s="16"/>
      <c r="AP14" s="16"/>
      <c r="AQ14" s="16"/>
      <c r="AS14" t="s">
        <v>1250</v>
      </c>
      <c r="AT14" s="3">
        <v>43281</v>
      </c>
      <c r="AU14" s="3">
        <v>43281</v>
      </c>
      <c r="AV14" s="2" t="s">
        <v>1272</v>
      </c>
    </row>
    <row r="15" spans="1:48" x14ac:dyDescent="0.25">
      <c r="E15" s="16"/>
      <c r="F15" s="16"/>
      <c r="G15" s="16"/>
      <c r="H15" s="16"/>
      <c r="I15" s="11" t="s">
        <v>1273</v>
      </c>
      <c r="K15" s="2"/>
      <c r="L15" s="16"/>
      <c r="M15" s="16"/>
      <c r="N15" s="2"/>
      <c r="P15" s="16"/>
      <c r="Q15" s="16"/>
      <c r="R15" s="16"/>
      <c r="X15" s="16"/>
      <c r="Y15" s="16"/>
      <c r="Z15" s="16"/>
      <c r="AL15" s="16"/>
      <c r="AM15" t="s">
        <v>1251</v>
      </c>
      <c r="AO15" s="16"/>
      <c r="AP15" s="16"/>
      <c r="AQ15" s="16"/>
      <c r="AS15" t="s">
        <v>1250</v>
      </c>
      <c r="AT15" s="3">
        <v>43281</v>
      </c>
      <c r="AU15" s="3">
        <v>43281</v>
      </c>
      <c r="AV15" s="2" t="s">
        <v>1272</v>
      </c>
    </row>
    <row r="16" spans="1:48" x14ac:dyDescent="0.25">
      <c r="E16" s="16"/>
      <c r="F16" s="16"/>
      <c r="G16" s="16"/>
      <c r="H16" s="16"/>
      <c r="I16" s="11" t="s">
        <v>1273</v>
      </c>
      <c r="K16" s="2"/>
      <c r="L16" s="16"/>
      <c r="M16" s="16"/>
      <c r="N16" s="2"/>
      <c r="P16" s="16"/>
      <c r="Q16" s="16"/>
      <c r="R16" s="16"/>
      <c r="X16" s="16"/>
      <c r="Y16" s="16"/>
      <c r="Z16" s="16"/>
      <c r="AL16" s="16"/>
      <c r="AM16" t="s">
        <v>1251</v>
      </c>
      <c r="AO16" s="16"/>
      <c r="AP16" s="16"/>
      <c r="AQ16" s="16"/>
      <c r="AS16" t="s">
        <v>1250</v>
      </c>
      <c r="AT16" s="3">
        <v>43281</v>
      </c>
      <c r="AU16" s="3">
        <v>43281</v>
      </c>
      <c r="AV16" s="2" t="s">
        <v>1272</v>
      </c>
    </row>
    <row r="17" spans="5:48" x14ac:dyDescent="0.25">
      <c r="E17" s="16"/>
      <c r="F17" s="16"/>
      <c r="G17" s="16"/>
      <c r="H17" s="16"/>
      <c r="I17" s="11" t="s">
        <v>1273</v>
      </c>
      <c r="K17" s="2"/>
      <c r="L17" s="16"/>
      <c r="M17" s="16"/>
      <c r="N17" s="2"/>
      <c r="P17" s="16"/>
      <c r="Q17" s="16"/>
      <c r="R17" s="16"/>
      <c r="X17" s="16"/>
      <c r="Y17" s="16"/>
      <c r="Z17" s="16"/>
      <c r="AL17" s="16"/>
      <c r="AM17" t="s">
        <v>1251</v>
      </c>
      <c r="AO17" s="16"/>
      <c r="AP17" s="16"/>
      <c r="AQ17" s="16"/>
      <c r="AS17" t="s">
        <v>1250</v>
      </c>
      <c r="AT17" s="3">
        <v>43281</v>
      </c>
      <c r="AU17" s="3">
        <v>43281</v>
      </c>
      <c r="AV17" s="2" t="s">
        <v>1272</v>
      </c>
    </row>
    <row r="18" spans="5:48" x14ac:dyDescent="0.25">
      <c r="E18" s="16"/>
      <c r="F18" s="16"/>
      <c r="G18" s="16"/>
      <c r="H18" s="16"/>
      <c r="I18" s="11" t="s">
        <v>1273</v>
      </c>
      <c r="K18" s="2"/>
      <c r="L18" s="16"/>
      <c r="M18" s="16"/>
      <c r="N18" s="2"/>
      <c r="P18" s="16"/>
      <c r="Q18" s="16"/>
      <c r="R18" s="16"/>
      <c r="X18" s="16"/>
      <c r="Y18" s="16"/>
      <c r="Z18" s="16"/>
      <c r="AL18" s="16"/>
      <c r="AM18" t="s">
        <v>1251</v>
      </c>
      <c r="AO18" s="16"/>
      <c r="AP18" s="16"/>
      <c r="AQ18" s="16"/>
      <c r="AS18" t="s">
        <v>1250</v>
      </c>
      <c r="AT18" s="3">
        <v>43281</v>
      </c>
      <c r="AU18" s="3">
        <v>43281</v>
      </c>
      <c r="AV18" s="2" t="s">
        <v>1272</v>
      </c>
    </row>
    <row r="19" spans="5:48" x14ac:dyDescent="0.25">
      <c r="E19" s="16"/>
      <c r="F19" s="16"/>
      <c r="G19" s="16"/>
      <c r="H19" s="16"/>
      <c r="I19" s="11" t="s">
        <v>1273</v>
      </c>
      <c r="K19" s="2"/>
      <c r="L19" s="16"/>
      <c r="M19" s="16"/>
      <c r="N19" s="2"/>
      <c r="P19" s="16"/>
      <c r="Q19" s="16"/>
      <c r="R19" s="16"/>
      <c r="X19" s="16"/>
      <c r="Y19" s="16"/>
      <c r="Z19" s="16"/>
      <c r="AL19" s="16"/>
      <c r="AM19" t="s">
        <v>1251</v>
      </c>
      <c r="AO19" s="16"/>
      <c r="AP19" s="16"/>
      <c r="AQ19" s="16"/>
      <c r="AS19" t="s">
        <v>1250</v>
      </c>
      <c r="AT19" s="3">
        <v>43281</v>
      </c>
      <c r="AU19" s="3">
        <v>43281</v>
      </c>
      <c r="AV19" s="2" t="s">
        <v>1272</v>
      </c>
    </row>
    <row r="20" spans="5:48" x14ac:dyDescent="0.25">
      <c r="E20" s="16"/>
      <c r="F20" s="16"/>
      <c r="G20" s="16"/>
      <c r="H20" s="16"/>
      <c r="I20" s="11" t="s">
        <v>1273</v>
      </c>
      <c r="K20" s="2"/>
      <c r="L20" s="16"/>
      <c r="M20" s="16"/>
      <c r="N20" s="2"/>
      <c r="P20" s="16"/>
      <c r="Q20" s="16"/>
      <c r="R20" s="16"/>
      <c r="W20" s="10" t="s">
        <v>1253</v>
      </c>
      <c r="X20" s="16" t="s">
        <v>1252</v>
      </c>
      <c r="Y20" s="17" t="s">
        <v>1268</v>
      </c>
      <c r="Z20" s="16" t="s">
        <v>1252</v>
      </c>
      <c r="AL20" s="16"/>
      <c r="AM20" t="s">
        <v>1251</v>
      </c>
      <c r="AO20" s="16"/>
      <c r="AP20" s="16"/>
      <c r="AQ20" s="16"/>
      <c r="AS20" t="s">
        <v>1250</v>
      </c>
      <c r="AT20" s="3">
        <v>43281</v>
      </c>
      <c r="AU20" s="3">
        <v>43281</v>
      </c>
      <c r="AV20" s="2" t="s">
        <v>1272</v>
      </c>
    </row>
    <row r="21" spans="5:48" x14ac:dyDescent="0.25">
      <c r="E21" s="16"/>
      <c r="F21" s="16"/>
      <c r="G21" s="16"/>
      <c r="H21" s="16"/>
      <c r="I21" s="11" t="s">
        <v>1273</v>
      </c>
      <c r="K21" s="2"/>
      <c r="L21" s="16"/>
      <c r="M21" s="16"/>
      <c r="N21" s="2"/>
      <c r="P21" s="16"/>
      <c r="Q21" s="16"/>
      <c r="R21" s="16"/>
      <c r="X21" s="16"/>
      <c r="Y21" s="16"/>
      <c r="Z21" s="16"/>
      <c r="AL21" s="16"/>
      <c r="AM21" t="s">
        <v>1251</v>
      </c>
      <c r="AO21" s="16"/>
      <c r="AP21" s="16"/>
      <c r="AQ21" s="16"/>
      <c r="AS21" t="s">
        <v>1250</v>
      </c>
      <c r="AT21" s="3">
        <v>43281</v>
      </c>
      <c r="AU21" s="3">
        <v>43281</v>
      </c>
      <c r="AV21" s="2" t="s">
        <v>1272</v>
      </c>
    </row>
    <row r="22" spans="5:48" x14ac:dyDescent="0.25">
      <c r="E22" s="16"/>
      <c r="F22" s="16"/>
      <c r="G22" s="16"/>
      <c r="H22" s="16"/>
      <c r="I22" s="11" t="s">
        <v>1273</v>
      </c>
      <c r="K22" s="2"/>
      <c r="L22" s="16"/>
      <c r="M22" s="16"/>
      <c r="N22" s="2"/>
      <c r="P22" s="16"/>
      <c r="Q22" s="16"/>
      <c r="R22" s="16"/>
      <c r="X22" s="16"/>
      <c r="Y22" s="16"/>
      <c r="Z22" s="16"/>
      <c r="AL22" s="16"/>
      <c r="AM22" t="s">
        <v>1251</v>
      </c>
      <c r="AO22" s="16"/>
      <c r="AP22" s="16"/>
      <c r="AQ22" s="16"/>
      <c r="AS22" t="s">
        <v>1250</v>
      </c>
      <c r="AT22" s="3">
        <v>43281</v>
      </c>
      <c r="AU22" s="3">
        <v>43281</v>
      </c>
      <c r="AV22" s="2" t="s">
        <v>1272</v>
      </c>
    </row>
    <row r="23" spans="5:48" x14ac:dyDescent="0.25">
      <c r="E23" s="16"/>
      <c r="F23" s="16"/>
      <c r="G23" s="16"/>
      <c r="H23" s="16"/>
      <c r="I23" s="11" t="s">
        <v>1273</v>
      </c>
      <c r="K23" s="2"/>
      <c r="L23" s="16"/>
      <c r="M23" s="16"/>
      <c r="N23" s="2"/>
      <c r="P23" s="16"/>
      <c r="Q23" s="16"/>
      <c r="R23" s="16"/>
      <c r="X23" s="16"/>
      <c r="Y23" s="16"/>
      <c r="Z23" s="16"/>
      <c r="AL23" s="16"/>
      <c r="AM23" t="s">
        <v>1251</v>
      </c>
      <c r="AO23" s="16"/>
      <c r="AP23" s="16"/>
      <c r="AQ23" s="16"/>
      <c r="AS23" t="s">
        <v>1250</v>
      </c>
      <c r="AT23" s="3">
        <v>43281</v>
      </c>
      <c r="AU23" s="3">
        <v>43281</v>
      </c>
      <c r="AV23" s="2" t="s">
        <v>1272</v>
      </c>
    </row>
    <row r="24" spans="5:48" x14ac:dyDescent="0.25">
      <c r="E24" s="16"/>
      <c r="F24" s="16"/>
      <c r="G24" s="16"/>
      <c r="H24" s="16"/>
      <c r="I24" s="11" t="s">
        <v>1273</v>
      </c>
      <c r="K24" s="2"/>
      <c r="L24" s="16"/>
      <c r="M24" s="16"/>
      <c r="N24" s="2"/>
      <c r="P24" s="16"/>
      <c r="Q24" s="16"/>
      <c r="R24" s="16"/>
      <c r="X24" s="16"/>
      <c r="Y24" s="16"/>
      <c r="Z24" s="16"/>
      <c r="AL24" s="16"/>
      <c r="AM24" t="s">
        <v>1251</v>
      </c>
      <c r="AO24" s="16"/>
      <c r="AP24" s="16"/>
      <c r="AQ24" s="16"/>
      <c r="AS24" t="s">
        <v>1250</v>
      </c>
      <c r="AT24" s="3">
        <v>43281</v>
      </c>
      <c r="AU24" s="3">
        <v>43281</v>
      </c>
      <c r="AV24" s="2" t="s">
        <v>1272</v>
      </c>
    </row>
    <row r="25" spans="5:48" x14ac:dyDescent="0.25">
      <c r="E25" s="16"/>
      <c r="F25" s="16"/>
      <c r="G25" s="16"/>
      <c r="H25" s="16"/>
      <c r="I25" s="11" t="s">
        <v>1273</v>
      </c>
      <c r="K25" s="2"/>
      <c r="L25" s="16"/>
      <c r="M25" s="16"/>
      <c r="N25" s="2"/>
      <c r="P25" s="16"/>
      <c r="Q25" s="16"/>
      <c r="R25" s="16"/>
      <c r="X25" s="16"/>
      <c r="Y25" s="16"/>
      <c r="Z25" s="16"/>
      <c r="AL25" s="16"/>
      <c r="AM25" t="s">
        <v>1251</v>
      </c>
      <c r="AO25" s="16"/>
      <c r="AP25" s="16"/>
      <c r="AQ25" s="16"/>
      <c r="AS25" t="s">
        <v>1250</v>
      </c>
      <c r="AT25" s="3">
        <v>43281</v>
      </c>
      <c r="AU25" s="3">
        <v>43281</v>
      </c>
      <c r="AV25" s="2" t="s">
        <v>1272</v>
      </c>
    </row>
    <row r="26" spans="5:48" x14ac:dyDescent="0.25">
      <c r="E26" s="16"/>
      <c r="F26" s="16"/>
      <c r="G26" s="16"/>
      <c r="H26" s="16"/>
      <c r="I26" s="11" t="s">
        <v>1273</v>
      </c>
      <c r="K26" s="2"/>
      <c r="L26" s="16"/>
      <c r="M26" s="16"/>
      <c r="N26" s="2"/>
      <c r="P26" s="16"/>
      <c r="Q26" s="16"/>
      <c r="R26" s="16"/>
      <c r="X26" s="16"/>
      <c r="Y26" s="16"/>
      <c r="Z26" s="16"/>
      <c r="AL26" s="16"/>
      <c r="AM26" t="s">
        <v>1251</v>
      </c>
      <c r="AO26" s="16"/>
      <c r="AP26" s="16"/>
      <c r="AQ26" s="16"/>
      <c r="AS26" t="s">
        <v>1250</v>
      </c>
      <c r="AT26" s="3">
        <v>43281</v>
      </c>
      <c r="AU26" s="3">
        <v>43281</v>
      </c>
      <c r="AV26" s="2" t="s">
        <v>1272</v>
      </c>
    </row>
    <row r="27" spans="5:48" x14ac:dyDescent="0.25">
      <c r="E27" s="16"/>
      <c r="F27" s="16"/>
      <c r="G27" s="16"/>
      <c r="H27" s="16"/>
      <c r="I27" s="11" t="s">
        <v>1273</v>
      </c>
      <c r="K27" s="2"/>
      <c r="L27" s="16"/>
      <c r="M27" s="16"/>
      <c r="N27" s="2"/>
      <c r="P27" s="16"/>
      <c r="Q27" s="16"/>
      <c r="R27" s="16"/>
      <c r="X27" s="16"/>
      <c r="Y27" s="16"/>
      <c r="Z27" s="16"/>
      <c r="AL27" s="16"/>
      <c r="AM27" t="s">
        <v>1251</v>
      </c>
      <c r="AO27" s="16"/>
      <c r="AP27" s="16"/>
      <c r="AQ27" s="16"/>
      <c r="AS27" t="s">
        <v>1250</v>
      </c>
      <c r="AT27" s="3">
        <v>43281</v>
      </c>
      <c r="AU27" s="3">
        <v>43281</v>
      </c>
      <c r="AV27" s="2" t="s">
        <v>1272</v>
      </c>
    </row>
    <row r="28" spans="5:48" x14ac:dyDescent="0.25">
      <c r="E28" s="16"/>
      <c r="F28" s="16"/>
      <c r="G28" s="16"/>
      <c r="H28" s="16"/>
      <c r="I28" s="11" t="s">
        <v>1273</v>
      </c>
      <c r="K28" s="2"/>
      <c r="L28" s="16"/>
      <c r="M28" s="16"/>
      <c r="N28" s="2"/>
      <c r="P28" s="16"/>
      <c r="Q28" s="16"/>
      <c r="R28" s="16"/>
      <c r="X28" s="16"/>
      <c r="Y28" s="16"/>
      <c r="Z28" s="16"/>
      <c r="AL28" s="16"/>
      <c r="AM28" t="s">
        <v>1251</v>
      </c>
      <c r="AO28" s="16"/>
      <c r="AP28" s="16"/>
      <c r="AQ28" s="16"/>
      <c r="AS28" t="s">
        <v>1250</v>
      </c>
      <c r="AT28" s="3">
        <v>43281</v>
      </c>
      <c r="AU28" s="3">
        <v>43281</v>
      </c>
      <c r="AV28" s="2" t="s">
        <v>1272</v>
      </c>
    </row>
    <row r="29" spans="5:48" x14ac:dyDescent="0.25">
      <c r="E29" s="16"/>
      <c r="F29" s="16"/>
      <c r="G29" s="16"/>
      <c r="H29" s="16"/>
      <c r="I29" s="11" t="s">
        <v>1273</v>
      </c>
      <c r="K29" s="2"/>
      <c r="L29" s="16"/>
      <c r="M29" s="16"/>
      <c r="N29" s="2"/>
      <c r="P29" s="16"/>
      <c r="Q29" s="16"/>
      <c r="R29" s="16"/>
      <c r="X29" s="16"/>
      <c r="Y29" s="16"/>
      <c r="Z29" s="16"/>
      <c r="AL29" s="16"/>
      <c r="AM29" t="s">
        <v>1251</v>
      </c>
      <c r="AO29" s="16"/>
      <c r="AP29" s="16"/>
      <c r="AQ29" s="16"/>
      <c r="AS29" t="s">
        <v>1250</v>
      </c>
      <c r="AT29" s="3">
        <v>43281</v>
      </c>
      <c r="AU29" s="3">
        <v>43281</v>
      </c>
      <c r="AV29" s="2" t="s">
        <v>1272</v>
      </c>
    </row>
    <row r="30" spans="5:48" x14ac:dyDescent="0.25">
      <c r="E30" s="16"/>
      <c r="F30" s="16"/>
      <c r="G30" s="16"/>
      <c r="H30" s="16"/>
      <c r="I30" s="11" t="s">
        <v>1273</v>
      </c>
      <c r="K30" s="2"/>
      <c r="L30" s="16"/>
      <c r="M30" s="16"/>
      <c r="N30" s="2"/>
      <c r="P30" s="16"/>
      <c r="Q30" s="16"/>
      <c r="R30" s="16"/>
      <c r="X30" s="16"/>
      <c r="Y30" s="16"/>
      <c r="Z30" s="16"/>
      <c r="AL30" s="16"/>
      <c r="AM30" t="s">
        <v>1251</v>
      </c>
      <c r="AO30" s="16"/>
      <c r="AP30" s="16"/>
      <c r="AQ30" s="16"/>
      <c r="AS30" t="s">
        <v>1250</v>
      </c>
      <c r="AT30" s="3">
        <v>43281</v>
      </c>
      <c r="AU30" s="3">
        <v>43281</v>
      </c>
      <c r="AV30" s="2" t="s">
        <v>1272</v>
      </c>
    </row>
    <row r="31" spans="5:48" x14ac:dyDescent="0.25">
      <c r="E31" s="16"/>
      <c r="F31" s="16"/>
      <c r="G31" s="16"/>
      <c r="H31" s="16"/>
      <c r="I31" s="11" t="s">
        <v>1273</v>
      </c>
      <c r="K31" s="2"/>
      <c r="L31" s="16"/>
      <c r="M31" s="16"/>
      <c r="N31" s="2"/>
      <c r="P31" s="16"/>
      <c r="Q31" s="16"/>
      <c r="R31" s="16"/>
      <c r="W31" s="10" t="s">
        <v>1253</v>
      </c>
      <c r="X31" s="16" t="s">
        <v>1252</v>
      </c>
      <c r="Y31" s="17" t="s">
        <v>1268</v>
      </c>
      <c r="Z31" s="16" t="s">
        <v>1252</v>
      </c>
      <c r="AL31" s="16"/>
      <c r="AM31" t="s">
        <v>1251</v>
      </c>
      <c r="AO31" s="16"/>
      <c r="AP31" s="16"/>
      <c r="AQ31" s="16"/>
      <c r="AS31" t="s">
        <v>1250</v>
      </c>
      <c r="AT31" s="3">
        <v>43281</v>
      </c>
      <c r="AU31" s="3">
        <v>43281</v>
      </c>
      <c r="AV31" s="2" t="s">
        <v>1272</v>
      </c>
    </row>
    <row r="32" spans="5:48" x14ac:dyDescent="0.25">
      <c r="E32" s="16"/>
      <c r="F32" s="16"/>
      <c r="G32" s="16"/>
      <c r="H32" s="16"/>
      <c r="I32" s="11" t="s">
        <v>1273</v>
      </c>
      <c r="K32" s="2"/>
      <c r="L32" s="16"/>
      <c r="M32" s="16"/>
      <c r="N32" s="2"/>
      <c r="P32" s="16"/>
      <c r="Q32" s="16"/>
      <c r="R32" s="16"/>
      <c r="X32" s="16"/>
      <c r="Y32" s="16"/>
      <c r="Z32" s="16"/>
      <c r="AL32" s="16"/>
      <c r="AM32" t="s">
        <v>1251</v>
      </c>
      <c r="AO32" s="16"/>
      <c r="AP32" s="16"/>
      <c r="AQ32" s="16"/>
      <c r="AS32" t="s">
        <v>1250</v>
      </c>
      <c r="AT32" s="3">
        <v>43281</v>
      </c>
      <c r="AU32" s="3">
        <v>43281</v>
      </c>
      <c r="AV32" s="2" t="s">
        <v>1272</v>
      </c>
    </row>
    <row r="33" spans="5:48" x14ac:dyDescent="0.25">
      <c r="E33" s="16"/>
      <c r="F33" s="16"/>
      <c r="G33" s="16"/>
      <c r="H33" s="16"/>
      <c r="I33" s="11" t="s">
        <v>1273</v>
      </c>
      <c r="K33" s="2"/>
      <c r="L33" s="16"/>
      <c r="M33" s="16"/>
      <c r="N33" s="2"/>
      <c r="P33" s="16"/>
      <c r="Q33" s="16"/>
      <c r="R33" s="16"/>
      <c r="W33" s="10" t="s">
        <v>1253</v>
      </c>
      <c r="X33" s="16" t="s">
        <v>1252</v>
      </c>
      <c r="Y33" s="17" t="s">
        <v>1268</v>
      </c>
      <c r="Z33" s="16" t="s">
        <v>1252</v>
      </c>
      <c r="AL33" s="16"/>
      <c r="AM33" t="s">
        <v>1251</v>
      </c>
      <c r="AO33" s="16"/>
      <c r="AP33" s="16"/>
      <c r="AQ33" s="16"/>
      <c r="AS33" t="s">
        <v>1250</v>
      </c>
      <c r="AT33" s="3">
        <v>43281</v>
      </c>
      <c r="AU33" s="3">
        <v>43281</v>
      </c>
      <c r="AV33" s="2" t="s">
        <v>1272</v>
      </c>
    </row>
    <row r="34" spans="5:48" x14ac:dyDescent="0.25">
      <c r="E34" s="16"/>
      <c r="F34" s="16"/>
      <c r="G34" s="16"/>
      <c r="H34" s="16"/>
      <c r="I34" s="11" t="s">
        <v>1273</v>
      </c>
      <c r="K34" s="2"/>
      <c r="L34" s="16"/>
      <c r="M34" s="16"/>
      <c r="N34" s="2"/>
      <c r="P34" s="16"/>
      <c r="Q34" s="16"/>
      <c r="R34" s="16"/>
      <c r="W34" s="10" t="s">
        <v>1253</v>
      </c>
      <c r="X34" s="16" t="s">
        <v>1252</v>
      </c>
      <c r="Y34" s="17" t="s">
        <v>1268</v>
      </c>
      <c r="Z34" s="16" t="s">
        <v>1252</v>
      </c>
      <c r="AL34" s="16"/>
      <c r="AM34" t="s">
        <v>1251</v>
      </c>
      <c r="AO34" s="16"/>
      <c r="AP34" s="16"/>
      <c r="AQ34" s="16"/>
      <c r="AS34" t="s">
        <v>1250</v>
      </c>
      <c r="AT34" s="3">
        <v>43281</v>
      </c>
      <c r="AU34" s="3">
        <v>43281</v>
      </c>
      <c r="AV34" s="2" t="s">
        <v>1272</v>
      </c>
    </row>
    <row r="35" spans="5:48" x14ac:dyDescent="0.25">
      <c r="E35" s="16"/>
      <c r="F35" s="16"/>
      <c r="G35" s="16"/>
      <c r="H35" s="16"/>
      <c r="I35" s="11" t="s">
        <v>1273</v>
      </c>
      <c r="K35" s="2"/>
      <c r="L35" s="16"/>
      <c r="M35" s="16"/>
      <c r="N35" s="2"/>
      <c r="P35" s="16"/>
      <c r="Q35" s="16"/>
      <c r="R35" s="16"/>
      <c r="X35" s="16"/>
      <c r="Y35" s="16"/>
      <c r="Z35" s="16"/>
      <c r="AL35" s="16"/>
      <c r="AM35" t="s">
        <v>1251</v>
      </c>
      <c r="AO35" s="16"/>
      <c r="AP35" s="16"/>
      <c r="AQ35" s="16"/>
      <c r="AS35" t="s">
        <v>1250</v>
      </c>
      <c r="AT35" s="3">
        <v>43281</v>
      </c>
      <c r="AU35" s="3">
        <v>43281</v>
      </c>
      <c r="AV35" s="2" t="s">
        <v>1272</v>
      </c>
    </row>
    <row r="36" spans="5:48" x14ac:dyDescent="0.25">
      <c r="E36" s="16"/>
      <c r="F36" s="16"/>
      <c r="G36" s="16"/>
      <c r="H36" s="16"/>
      <c r="I36" s="11" t="s">
        <v>1273</v>
      </c>
      <c r="K36" s="2"/>
      <c r="L36" s="16"/>
      <c r="M36" s="16"/>
      <c r="N36" s="2"/>
      <c r="P36" s="16"/>
      <c r="Q36" s="16"/>
      <c r="R36" s="16"/>
      <c r="W36" s="10" t="s">
        <v>1253</v>
      </c>
      <c r="X36" s="16" t="s">
        <v>1252</v>
      </c>
      <c r="Y36" s="17" t="s">
        <v>1268</v>
      </c>
      <c r="Z36" s="16" t="s">
        <v>1252</v>
      </c>
      <c r="AL36" s="16"/>
      <c r="AM36" t="s">
        <v>1251</v>
      </c>
      <c r="AO36" s="16"/>
      <c r="AP36" s="16"/>
      <c r="AQ36" s="16"/>
      <c r="AS36" t="s">
        <v>1250</v>
      </c>
      <c r="AT36" s="3">
        <v>43281</v>
      </c>
      <c r="AU36" s="3">
        <v>43281</v>
      </c>
      <c r="AV36" s="2" t="s">
        <v>1272</v>
      </c>
    </row>
    <row r="37" spans="5:48" x14ac:dyDescent="0.25">
      <c r="E37" s="16"/>
      <c r="F37" s="16"/>
      <c r="G37" s="16"/>
      <c r="H37" s="16"/>
      <c r="I37" s="11" t="s">
        <v>1273</v>
      </c>
      <c r="K37" s="2"/>
      <c r="L37" s="16"/>
      <c r="M37" s="16"/>
      <c r="N37" s="2"/>
      <c r="P37" s="16"/>
      <c r="Q37" s="16"/>
      <c r="R37" s="16"/>
      <c r="X37" s="16"/>
      <c r="Y37" s="16"/>
      <c r="Z37" s="16"/>
      <c r="AL37" s="16"/>
      <c r="AM37" t="s">
        <v>1251</v>
      </c>
      <c r="AO37" s="16"/>
      <c r="AP37" s="16"/>
      <c r="AQ37" s="16"/>
      <c r="AS37" t="s">
        <v>1250</v>
      </c>
      <c r="AT37" s="3">
        <v>43281</v>
      </c>
      <c r="AU37" s="3">
        <v>43281</v>
      </c>
      <c r="AV37" s="2" t="s">
        <v>1272</v>
      </c>
    </row>
    <row r="38" spans="5:48" x14ac:dyDescent="0.25">
      <c r="E38" s="16"/>
      <c r="F38" s="16"/>
      <c r="G38" s="16"/>
      <c r="H38" s="16"/>
      <c r="I38" s="11" t="s">
        <v>1273</v>
      </c>
      <c r="K38" s="2"/>
      <c r="L38" s="16"/>
      <c r="M38" s="16"/>
      <c r="N38" s="2"/>
      <c r="P38" s="16"/>
      <c r="Q38" s="16"/>
      <c r="R38" s="16"/>
      <c r="X38" s="16"/>
      <c r="Y38" s="16"/>
      <c r="Z38" s="16"/>
      <c r="AL38" s="16"/>
      <c r="AM38" t="s">
        <v>1251</v>
      </c>
      <c r="AO38" s="16"/>
      <c r="AP38" s="16"/>
      <c r="AQ38" s="16"/>
      <c r="AS38" t="s">
        <v>1250</v>
      </c>
      <c r="AT38" s="3">
        <v>43281</v>
      </c>
      <c r="AU38" s="3">
        <v>43281</v>
      </c>
      <c r="AV38" s="2" t="s">
        <v>1272</v>
      </c>
    </row>
    <row r="39" spans="5:48" x14ac:dyDescent="0.25">
      <c r="E39" s="16"/>
      <c r="F39" s="16"/>
      <c r="G39" s="16"/>
      <c r="H39" s="16"/>
      <c r="I39" s="11" t="s">
        <v>1273</v>
      </c>
      <c r="K39" s="2"/>
      <c r="L39" s="16"/>
      <c r="M39" s="16"/>
      <c r="N39" s="2"/>
      <c r="P39" s="16"/>
      <c r="Q39" s="16"/>
      <c r="R39" s="16"/>
      <c r="X39" s="16"/>
      <c r="Y39" s="16"/>
      <c r="Z39" s="16"/>
      <c r="AL39" s="16"/>
      <c r="AM39" t="s">
        <v>1251</v>
      </c>
      <c r="AO39" s="16"/>
      <c r="AP39" s="16"/>
      <c r="AQ39" s="16"/>
      <c r="AS39" t="s">
        <v>1250</v>
      </c>
      <c r="AT39" s="3">
        <v>43281</v>
      </c>
      <c r="AU39" s="3">
        <v>43281</v>
      </c>
      <c r="AV39" s="2" t="s">
        <v>1272</v>
      </c>
    </row>
    <row r="40" spans="5:48" x14ac:dyDescent="0.25">
      <c r="E40" s="16"/>
      <c r="F40" s="16"/>
      <c r="G40" s="16"/>
      <c r="H40" s="16"/>
      <c r="I40" s="11" t="s">
        <v>1273</v>
      </c>
      <c r="K40" s="2"/>
      <c r="L40" s="16"/>
      <c r="M40" s="16"/>
      <c r="N40" s="2"/>
      <c r="P40" s="16"/>
      <c r="Q40" s="16"/>
      <c r="R40" s="16"/>
      <c r="X40" s="16"/>
      <c r="Y40" s="16"/>
      <c r="Z40" s="16"/>
      <c r="AL40" s="16"/>
      <c r="AM40" t="s">
        <v>1251</v>
      </c>
      <c r="AO40" s="16"/>
      <c r="AP40" s="16"/>
      <c r="AQ40" s="16"/>
      <c r="AS40" t="s">
        <v>1250</v>
      </c>
      <c r="AT40" s="3">
        <v>43281</v>
      </c>
      <c r="AU40" s="3">
        <v>43281</v>
      </c>
      <c r="AV40" s="2" t="s">
        <v>1272</v>
      </c>
    </row>
    <row r="41" spans="5:48" x14ac:dyDescent="0.25">
      <c r="E41" s="16"/>
      <c r="F41" s="16"/>
      <c r="G41" s="16"/>
      <c r="H41" s="16"/>
      <c r="I41" s="11" t="s">
        <v>1273</v>
      </c>
      <c r="K41" s="2"/>
      <c r="L41" s="16"/>
      <c r="M41" s="16"/>
      <c r="N41" s="2"/>
      <c r="P41" s="16"/>
      <c r="Q41" s="16"/>
      <c r="R41" s="16"/>
      <c r="X41" s="16"/>
      <c r="Y41" s="16"/>
      <c r="Z41" s="16"/>
      <c r="AL41" s="16"/>
      <c r="AM41" t="s">
        <v>1251</v>
      </c>
      <c r="AO41" s="16"/>
      <c r="AP41" s="16"/>
      <c r="AQ41" s="16"/>
      <c r="AS41" t="s">
        <v>1250</v>
      </c>
      <c r="AT41" s="3">
        <v>43281</v>
      </c>
      <c r="AU41" s="3">
        <v>43281</v>
      </c>
      <c r="AV41" s="2" t="s">
        <v>1272</v>
      </c>
    </row>
    <row r="42" spans="5:48" x14ac:dyDescent="0.25">
      <c r="E42" s="16"/>
      <c r="F42" s="16"/>
      <c r="G42" s="16"/>
      <c r="H42" s="16"/>
      <c r="I42" s="11" t="s">
        <v>1273</v>
      </c>
      <c r="K42" s="2"/>
      <c r="L42" s="16"/>
      <c r="M42" s="16"/>
      <c r="N42" s="2"/>
      <c r="P42" s="16"/>
      <c r="Q42" s="16"/>
      <c r="R42" s="16"/>
      <c r="X42" s="16"/>
      <c r="Y42" s="16"/>
      <c r="Z42" s="16"/>
      <c r="AL42" s="16"/>
      <c r="AM42" t="s">
        <v>1251</v>
      </c>
      <c r="AO42" s="16"/>
      <c r="AP42" s="16"/>
      <c r="AQ42" s="16"/>
      <c r="AS42" t="s">
        <v>1250</v>
      </c>
      <c r="AT42" s="3">
        <v>43281</v>
      </c>
      <c r="AU42" s="3">
        <v>43281</v>
      </c>
      <c r="AV42" s="2" t="s">
        <v>1272</v>
      </c>
    </row>
    <row r="43" spans="5:48" x14ac:dyDescent="0.25">
      <c r="E43" s="16"/>
      <c r="F43" s="16"/>
      <c r="G43" s="16"/>
      <c r="H43" s="16"/>
      <c r="I43" s="11" t="s">
        <v>1273</v>
      </c>
      <c r="K43" s="2"/>
      <c r="L43" s="16"/>
      <c r="M43" s="16"/>
      <c r="N43" s="2"/>
      <c r="P43" s="16"/>
      <c r="Q43" s="16"/>
      <c r="R43" s="16"/>
      <c r="X43" s="16"/>
      <c r="Y43" s="16"/>
      <c r="Z43" s="16"/>
      <c r="AL43" s="16"/>
      <c r="AM43" t="s">
        <v>1251</v>
      </c>
      <c r="AO43" s="16"/>
      <c r="AP43" s="16"/>
      <c r="AQ43" s="16"/>
      <c r="AS43" t="s">
        <v>1250</v>
      </c>
      <c r="AT43" s="3">
        <v>43281</v>
      </c>
      <c r="AU43" s="3">
        <v>43281</v>
      </c>
      <c r="AV43" s="2" t="s">
        <v>1272</v>
      </c>
    </row>
    <row r="44" spans="5:48" x14ac:dyDescent="0.25">
      <c r="E44" s="16"/>
      <c r="F44" s="16"/>
      <c r="G44" s="16"/>
      <c r="H44" s="16"/>
      <c r="I44" s="11" t="s">
        <v>1273</v>
      </c>
      <c r="K44" s="2"/>
      <c r="L44" s="16"/>
      <c r="M44" s="16"/>
      <c r="N44" s="2"/>
      <c r="P44" s="16"/>
      <c r="Q44" s="16"/>
      <c r="R44" s="16"/>
      <c r="X44" s="16"/>
      <c r="Y44" s="16"/>
      <c r="Z44" s="16"/>
      <c r="AL44" s="16"/>
      <c r="AM44" t="s">
        <v>1251</v>
      </c>
      <c r="AO44" s="16"/>
      <c r="AP44" s="16"/>
      <c r="AQ44" s="16"/>
      <c r="AS44" t="s">
        <v>1250</v>
      </c>
      <c r="AT44" s="3">
        <v>43281</v>
      </c>
      <c r="AU44" s="3">
        <v>43281</v>
      </c>
      <c r="AV44" s="2" t="s">
        <v>1272</v>
      </c>
    </row>
    <row r="45" spans="5:48" x14ac:dyDescent="0.25">
      <c r="E45" s="16"/>
      <c r="F45" s="16"/>
      <c r="G45" s="16"/>
      <c r="H45" s="16"/>
      <c r="I45" s="11" t="s">
        <v>1273</v>
      </c>
      <c r="K45" s="2"/>
      <c r="L45" s="16"/>
      <c r="M45" s="16"/>
      <c r="N45" s="2"/>
      <c r="P45" s="16"/>
      <c r="Q45" s="16"/>
      <c r="R45" s="16"/>
      <c r="X45" s="16"/>
      <c r="Y45" s="16"/>
      <c r="Z45" s="16"/>
      <c r="AL45" s="16"/>
      <c r="AM45" t="s">
        <v>1251</v>
      </c>
      <c r="AO45" s="16"/>
      <c r="AP45" s="16"/>
      <c r="AQ45" s="16"/>
      <c r="AS45" t="s">
        <v>1250</v>
      </c>
      <c r="AT45" s="3">
        <v>43281</v>
      </c>
      <c r="AU45" s="3">
        <v>43281</v>
      </c>
      <c r="AV45" s="2" t="s">
        <v>1272</v>
      </c>
    </row>
    <row r="46" spans="5:48" x14ac:dyDescent="0.25">
      <c r="E46" s="16"/>
      <c r="F46" s="16"/>
      <c r="G46" s="16"/>
      <c r="H46" s="16"/>
      <c r="I46" s="11" t="s">
        <v>1273</v>
      </c>
      <c r="K46" s="2"/>
      <c r="L46" s="16"/>
      <c r="M46" s="16"/>
      <c r="N46" s="2"/>
      <c r="P46" s="16"/>
      <c r="Q46" s="16"/>
      <c r="R46" s="16"/>
      <c r="X46" s="16"/>
      <c r="Y46" s="16"/>
      <c r="Z46" s="16"/>
      <c r="AL46" s="16"/>
      <c r="AM46" t="s">
        <v>1251</v>
      </c>
      <c r="AO46" s="16"/>
      <c r="AP46" s="16"/>
      <c r="AQ46" s="16"/>
      <c r="AS46" t="s">
        <v>1250</v>
      </c>
      <c r="AT46" s="3">
        <v>43281</v>
      </c>
      <c r="AU46" s="3">
        <v>43281</v>
      </c>
      <c r="AV46" s="2" t="s">
        <v>1272</v>
      </c>
    </row>
    <row r="47" spans="5:48" x14ac:dyDescent="0.25">
      <c r="E47" s="16"/>
      <c r="F47" s="16"/>
      <c r="G47" s="16"/>
      <c r="H47" s="16"/>
      <c r="I47" s="11" t="s">
        <v>1273</v>
      </c>
      <c r="K47" s="2"/>
      <c r="L47" s="16"/>
      <c r="M47" s="16"/>
      <c r="N47" s="2"/>
      <c r="P47" s="16"/>
      <c r="Q47" s="16"/>
      <c r="R47" s="16"/>
      <c r="W47" s="10" t="s">
        <v>1267</v>
      </c>
      <c r="X47" s="16" t="s">
        <v>1254</v>
      </c>
      <c r="Y47" s="16"/>
      <c r="Z47" s="16" t="s">
        <v>1254</v>
      </c>
      <c r="AL47" s="16"/>
      <c r="AM47" t="s">
        <v>1251</v>
      </c>
      <c r="AO47" s="16"/>
      <c r="AP47" s="16"/>
      <c r="AQ47" s="16"/>
      <c r="AS47" t="s">
        <v>1250</v>
      </c>
      <c r="AT47" s="3">
        <v>43281</v>
      </c>
      <c r="AU47" s="3">
        <v>43281</v>
      </c>
      <c r="AV47" s="2" t="s">
        <v>1272</v>
      </c>
    </row>
    <row r="48" spans="5:48" x14ac:dyDescent="0.25">
      <c r="E48" s="16"/>
      <c r="F48" s="16"/>
      <c r="G48" s="16"/>
      <c r="H48" s="16"/>
      <c r="I48" s="11" t="s">
        <v>1273</v>
      </c>
      <c r="K48" s="2"/>
      <c r="L48" s="16"/>
      <c r="M48" s="16"/>
      <c r="N48" s="2"/>
      <c r="P48" s="16"/>
      <c r="Q48" s="16"/>
      <c r="R48" s="16"/>
      <c r="X48" s="16"/>
      <c r="Y48" s="16"/>
      <c r="Z48" s="16"/>
      <c r="AL48" s="16"/>
      <c r="AM48" t="s">
        <v>1251</v>
      </c>
      <c r="AO48" s="16"/>
      <c r="AP48" s="16"/>
      <c r="AQ48" s="16"/>
      <c r="AS48" t="s">
        <v>1250</v>
      </c>
      <c r="AT48" s="3">
        <v>43281</v>
      </c>
      <c r="AU48" s="3">
        <v>43281</v>
      </c>
      <c r="AV48" s="2" t="s">
        <v>1272</v>
      </c>
    </row>
    <row r="49" spans="5:48" x14ac:dyDescent="0.25">
      <c r="E49" s="16"/>
      <c r="F49" s="16"/>
      <c r="G49" s="16"/>
      <c r="H49" s="16"/>
      <c r="I49" s="11" t="s">
        <v>1273</v>
      </c>
      <c r="K49" s="2"/>
      <c r="L49" s="16"/>
      <c r="M49" s="16"/>
      <c r="N49" s="2"/>
      <c r="P49" s="16"/>
      <c r="Q49" s="16"/>
      <c r="R49" s="16"/>
      <c r="W49" s="10" t="s">
        <v>1269</v>
      </c>
      <c r="X49" s="16" t="s">
        <v>1255</v>
      </c>
      <c r="Y49" s="17" t="s">
        <v>1269</v>
      </c>
      <c r="Z49" s="16" t="s">
        <v>1255</v>
      </c>
      <c r="AL49" s="16"/>
      <c r="AM49" t="s">
        <v>1251</v>
      </c>
      <c r="AO49" s="16"/>
      <c r="AP49" s="16"/>
      <c r="AQ49" s="16"/>
      <c r="AS49" t="s">
        <v>1250</v>
      </c>
      <c r="AT49" s="3">
        <v>43281</v>
      </c>
      <c r="AU49" s="3">
        <v>43281</v>
      </c>
      <c r="AV49" s="2" t="s">
        <v>1272</v>
      </c>
    </row>
    <row r="50" spans="5:48" x14ac:dyDescent="0.25">
      <c r="E50" s="16"/>
      <c r="F50" s="16"/>
      <c r="G50" s="16"/>
      <c r="H50" s="16"/>
      <c r="I50" s="11" t="s">
        <v>1273</v>
      </c>
      <c r="K50" s="2"/>
      <c r="L50" s="16"/>
      <c r="M50" s="16"/>
      <c r="N50" s="2"/>
      <c r="P50" s="16"/>
      <c r="Q50" s="16"/>
      <c r="R50" s="16"/>
      <c r="X50" s="16"/>
      <c r="Y50" s="16"/>
      <c r="Z50" s="16"/>
      <c r="AL50" s="16"/>
      <c r="AM50" t="s">
        <v>1251</v>
      </c>
      <c r="AO50" s="16"/>
      <c r="AP50" s="16"/>
      <c r="AQ50" s="16"/>
      <c r="AS50" t="s">
        <v>1250</v>
      </c>
      <c r="AT50" s="3">
        <v>43281</v>
      </c>
      <c r="AU50" s="3">
        <v>43281</v>
      </c>
      <c r="AV50" s="2" t="s">
        <v>1272</v>
      </c>
    </row>
    <row r="51" spans="5:48" x14ac:dyDescent="0.25">
      <c r="E51" s="16"/>
      <c r="F51" s="16"/>
      <c r="G51" s="16"/>
      <c r="H51" s="16"/>
      <c r="I51" s="11" t="s">
        <v>1273</v>
      </c>
      <c r="K51" s="2"/>
      <c r="L51" s="16"/>
      <c r="M51" s="16"/>
      <c r="N51" s="2"/>
      <c r="P51" s="16"/>
      <c r="Q51" s="16"/>
      <c r="R51" s="16"/>
      <c r="X51" s="16"/>
      <c r="Y51" s="16"/>
      <c r="Z51" s="16"/>
      <c r="AL51" s="16"/>
      <c r="AM51" t="s">
        <v>1251</v>
      </c>
      <c r="AO51" s="16"/>
      <c r="AP51" s="16"/>
      <c r="AQ51" s="16"/>
      <c r="AS51" t="s">
        <v>1250</v>
      </c>
      <c r="AT51" s="3">
        <v>43281</v>
      </c>
      <c r="AU51" s="3">
        <v>43281</v>
      </c>
      <c r="AV51" s="2" t="s">
        <v>1272</v>
      </c>
    </row>
    <row r="52" spans="5:48" x14ac:dyDescent="0.25">
      <c r="E52" s="16"/>
      <c r="F52" s="16"/>
      <c r="G52" s="16"/>
      <c r="H52" s="16"/>
      <c r="I52" s="11" t="s">
        <v>1273</v>
      </c>
      <c r="K52" s="2"/>
      <c r="L52" s="16"/>
      <c r="M52" s="16"/>
      <c r="N52" s="2"/>
      <c r="P52" s="16"/>
      <c r="Q52" s="16"/>
      <c r="R52" s="16"/>
      <c r="X52" s="16"/>
      <c r="Y52" s="16"/>
      <c r="Z52" s="16"/>
      <c r="AL52" s="16"/>
      <c r="AM52" t="s">
        <v>1251</v>
      </c>
      <c r="AO52" s="16"/>
      <c r="AP52" s="16"/>
      <c r="AQ52" s="16"/>
      <c r="AS52" t="s">
        <v>1250</v>
      </c>
      <c r="AT52" s="3">
        <v>43281</v>
      </c>
      <c r="AU52" s="3">
        <v>43281</v>
      </c>
      <c r="AV52" s="2" t="s">
        <v>1272</v>
      </c>
    </row>
    <row r="53" spans="5:48" x14ac:dyDescent="0.25">
      <c r="E53" s="16"/>
      <c r="F53" s="16"/>
      <c r="G53" s="16"/>
      <c r="H53" s="16"/>
      <c r="I53" s="11" t="s">
        <v>1273</v>
      </c>
      <c r="K53" s="2"/>
      <c r="L53" s="16"/>
      <c r="M53" s="16"/>
      <c r="N53" s="2"/>
      <c r="P53" s="16"/>
      <c r="Q53" s="16"/>
      <c r="R53" s="16"/>
      <c r="X53" s="16"/>
      <c r="Y53" s="16"/>
      <c r="Z53" s="16"/>
      <c r="AL53" s="16"/>
      <c r="AM53" t="s">
        <v>1251</v>
      </c>
      <c r="AO53" s="16"/>
      <c r="AP53" s="16"/>
      <c r="AQ53" s="16"/>
      <c r="AS53" t="s">
        <v>1250</v>
      </c>
      <c r="AT53" s="3">
        <v>43281</v>
      </c>
      <c r="AU53" s="3">
        <v>43281</v>
      </c>
      <c r="AV53" s="2" t="s">
        <v>1272</v>
      </c>
    </row>
    <row r="54" spans="5:48" x14ac:dyDescent="0.25">
      <c r="E54" s="16"/>
      <c r="F54" s="16"/>
      <c r="G54" s="16"/>
      <c r="H54" s="16"/>
      <c r="I54" s="11" t="s">
        <v>1273</v>
      </c>
      <c r="K54" s="2"/>
      <c r="L54" s="16"/>
      <c r="M54" s="16"/>
      <c r="N54" s="2"/>
      <c r="P54" s="16"/>
      <c r="Q54" s="16"/>
      <c r="R54" s="16"/>
      <c r="X54" s="16"/>
      <c r="Y54" s="16"/>
      <c r="Z54" s="16"/>
      <c r="AL54" s="16"/>
      <c r="AM54" t="s">
        <v>1251</v>
      </c>
      <c r="AO54" s="16"/>
      <c r="AP54" s="16"/>
      <c r="AQ54" s="16"/>
      <c r="AS54" t="s">
        <v>1250</v>
      </c>
      <c r="AT54" s="3">
        <v>43281</v>
      </c>
      <c r="AU54" s="3">
        <v>43281</v>
      </c>
      <c r="AV54" s="2" t="s">
        <v>1272</v>
      </c>
    </row>
    <row r="55" spans="5:48" x14ac:dyDescent="0.25">
      <c r="E55" s="16"/>
      <c r="F55" s="16"/>
      <c r="G55" s="16"/>
      <c r="H55" s="16"/>
      <c r="I55" s="11" t="s">
        <v>1273</v>
      </c>
      <c r="K55" s="2"/>
      <c r="L55" s="16"/>
      <c r="M55" s="16"/>
      <c r="N55" s="2"/>
      <c r="P55" s="16"/>
      <c r="Q55" s="16"/>
      <c r="R55" s="16"/>
      <c r="X55" s="16"/>
      <c r="Y55" s="16"/>
      <c r="Z55" s="16"/>
      <c r="AL55" s="16"/>
      <c r="AM55" t="s">
        <v>1251</v>
      </c>
      <c r="AO55" s="16"/>
      <c r="AP55" s="16"/>
      <c r="AQ55" s="16"/>
      <c r="AS55" t="s">
        <v>1250</v>
      </c>
      <c r="AT55" s="3">
        <v>43281</v>
      </c>
      <c r="AU55" s="3">
        <v>43281</v>
      </c>
      <c r="AV55" s="2" t="s">
        <v>1272</v>
      </c>
    </row>
    <row r="56" spans="5:48" x14ac:dyDescent="0.25">
      <c r="E56" s="16"/>
      <c r="F56" s="16"/>
      <c r="G56" s="16"/>
      <c r="H56" s="16"/>
      <c r="I56" s="11" t="s">
        <v>1273</v>
      </c>
      <c r="K56" s="2"/>
      <c r="L56" s="16"/>
      <c r="M56" s="16"/>
      <c r="N56" s="2"/>
      <c r="P56" s="16"/>
      <c r="Q56" s="16"/>
      <c r="R56" s="16"/>
      <c r="X56" s="16"/>
      <c r="Y56" s="16"/>
      <c r="Z56" s="16"/>
      <c r="AL56" s="16"/>
      <c r="AM56" t="s">
        <v>1251</v>
      </c>
      <c r="AO56" s="16"/>
      <c r="AP56" s="16"/>
      <c r="AQ56" s="16"/>
      <c r="AS56" t="s">
        <v>1250</v>
      </c>
      <c r="AT56" s="3">
        <v>43281</v>
      </c>
      <c r="AU56" s="3">
        <v>43281</v>
      </c>
      <c r="AV56" s="2" t="s">
        <v>1272</v>
      </c>
    </row>
    <row r="57" spans="5:48" x14ac:dyDescent="0.25">
      <c r="E57" s="16"/>
      <c r="F57" s="16"/>
      <c r="G57" s="16"/>
      <c r="H57" s="16"/>
      <c r="I57" s="11" t="s">
        <v>1273</v>
      </c>
      <c r="K57" s="2"/>
      <c r="L57" s="16"/>
      <c r="M57" s="16"/>
      <c r="N57" s="2"/>
      <c r="P57" s="16"/>
      <c r="Q57" s="16"/>
      <c r="R57" s="16"/>
      <c r="X57" s="16"/>
      <c r="Y57" s="16"/>
      <c r="Z57" s="16"/>
      <c r="AL57" s="16"/>
      <c r="AM57" t="s">
        <v>1251</v>
      </c>
      <c r="AO57" s="16"/>
      <c r="AP57" s="16"/>
      <c r="AQ57" s="16"/>
      <c r="AS57" t="s">
        <v>1250</v>
      </c>
      <c r="AT57" s="3">
        <v>43281</v>
      </c>
      <c r="AU57" s="3">
        <v>43281</v>
      </c>
      <c r="AV57" s="2" t="s">
        <v>1272</v>
      </c>
    </row>
    <row r="58" spans="5:48" x14ac:dyDescent="0.25">
      <c r="E58" s="16"/>
      <c r="F58" s="16"/>
      <c r="G58" s="16"/>
      <c r="H58" s="16"/>
      <c r="I58" s="11" t="s">
        <v>1273</v>
      </c>
      <c r="K58" s="2"/>
      <c r="L58" s="16"/>
      <c r="M58" s="16"/>
      <c r="N58" s="2"/>
      <c r="P58" s="16"/>
      <c r="Q58" s="16"/>
      <c r="R58" s="16"/>
      <c r="X58" s="16"/>
      <c r="Y58" s="16"/>
      <c r="Z58" s="16"/>
      <c r="AL58" s="16"/>
      <c r="AM58" t="s">
        <v>1251</v>
      </c>
      <c r="AO58" s="16"/>
      <c r="AP58" s="16"/>
      <c r="AQ58" s="16"/>
      <c r="AS58" t="s">
        <v>1250</v>
      </c>
      <c r="AT58" s="3">
        <v>43281</v>
      </c>
      <c r="AU58" s="3">
        <v>43281</v>
      </c>
      <c r="AV58" s="2" t="s">
        <v>1272</v>
      </c>
    </row>
    <row r="59" spans="5:48" x14ac:dyDescent="0.25">
      <c r="E59" s="16"/>
      <c r="F59" s="16"/>
      <c r="G59" s="16"/>
      <c r="H59" s="16"/>
      <c r="I59" s="11" t="s">
        <v>1273</v>
      </c>
      <c r="K59" s="2"/>
      <c r="L59" s="16"/>
      <c r="M59" s="16"/>
      <c r="N59" s="2"/>
      <c r="P59" s="16"/>
      <c r="Q59" s="16"/>
      <c r="R59" s="16"/>
      <c r="X59" s="16"/>
      <c r="Y59" s="16"/>
      <c r="Z59" s="16"/>
      <c r="AL59" s="16"/>
      <c r="AM59" t="s">
        <v>1251</v>
      </c>
      <c r="AO59" s="16"/>
      <c r="AP59" s="16"/>
      <c r="AQ59" s="16"/>
      <c r="AS59" t="s">
        <v>1250</v>
      </c>
      <c r="AT59" s="3">
        <v>43281</v>
      </c>
      <c r="AU59" s="3">
        <v>43281</v>
      </c>
      <c r="AV59" s="2" t="s">
        <v>1272</v>
      </c>
    </row>
    <row r="60" spans="5:48" x14ac:dyDescent="0.25">
      <c r="E60" s="16"/>
      <c r="F60" s="16"/>
      <c r="G60" s="16"/>
      <c r="H60" s="16"/>
      <c r="I60" s="11" t="s">
        <v>1273</v>
      </c>
      <c r="K60" s="2"/>
      <c r="L60" s="16"/>
      <c r="M60" s="16"/>
      <c r="N60" s="2"/>
      <c r="P60" s="16"/>
      <c r="Q60" s="16"/>
      <c r="R60" s="16"/>
      <c r="X60" s="16"/>
      <c r="Y60" s="16"/>
      <c r="Z60" s="16"/>
      <c r="AL60" s="16"/>
      <c r="AM60" t="s">
        <v>1251</v>
      </c>
      <c r="AO60" s="16"/>
      <c r="AP60" s="16"/>
      <c r="AQ60" s="16"/>
      <c r="AS60" t="s">
        <v>1250</v>
      </c>
      <c r="AT60" s="3">
        <v>43281</v>
      </c>
      <c r="AU60" s="3">
        <v>43281</v>
      </c>
      <c r="AV60" s="2" t="s">
        <v>1272</v>
      </c>
    </row>
    <row r="61" spans="5:48" x14ac:dyDescent="0.25">
      <c r="E61" s="16"/>
      <c r="F61" s="16"/>
      <c r="G61" s="16"/>
      <c r="H61" s="16"/>
      <c r="I61" s="11" t="s">
        <v>1273</v>
      </c>
      <c r="K61" s="2"/>
      <c r="L61" s="16"/>
      <c r="M61" s="16"/>
      <c r="N61" s="2"/>
      <c r="P61" s="16"/>
      <c r="Q61" s="16"/>
      <c r="R61" s="16"/>
      <c r="X61" s="16"/>
      <c r="Y61" s="16"/>
      <c r="Z61" s="16"/>
      <c r="AL61" s="16"/>
      <c r="AM61" t="s">
        <v>1251</v>
      </c>
      <c r="AO61" s="16"/>
      <c r="AP61" s="16"/>
      <c r="AQ61" s="16"/>
      <c r="AS61" t="s">
        <v>1250</v>
      </c>
      <c r="AT61" s="3">
        <v>43281</v>
      </c>
      <c r="AU61" s="3">
        <v>43281</v>
      </c>
      <c r="AV61" s="2" t="s">
        <v>1272</v>
      </c>
    </row>
    <row r="62" spans="5:48" x14ac:dyDescent="0.25">
      <c r="E62" s="16"/>
      <c r="F62" s="16"/>
      <c r="G62" s="16"/>
      <c r="H62" s="16"/>
      <c r="I62" s="11" t="s">
        <v>1273</v>
      </c>
      <c r="K62" s="2"/>
      <c r="L62" s="16"/>
      <c r="M62" s="16"/>
      <c r="N62" s="2"/>
      <c r="P62" s="16"/>
      <c r="Q62" s="16"/>
      <c r="R62" s="16"/>
      <c r="X62" s="16"/>
      <c r="Y62" s="16"/>
      <c r="Z62" s="16"/>
      <c r="AL62" s="16"/>
      <c r="AM62" t="s">
        <v>1251</v>
      </c>
      <c r="AO62" s="16"/>
      <c r="AP62" s="16"/>
      <c r="AQ62" s="16"/>
      <c r="AS62" t="s">
        <v>1250</v>
      </c>
      <c r="AT62" s="3">
        <v>43281</v>
      </c>
      <c r="AU62" s="3">
        <v>43281</v>
      </c>
      <c r="AV62" s="2" t="s">
        <v>1272</v>
      </c>
    </row>
    <row r="63" spans="5:48" x14ac:dyDescent="0.25">
      <c r="E63" s="16"/>
      <c r="F63" s="16"/>
      <c r="G63" s="16"/>
      <c r="H63" s="16"/>
      <c r="I63" s="11" t="s">
        <v>1273</v>
      </c>
      <c r="K63" s="2"/>
      <c r="L63" s="16"/>
      <c r="M63" s="16"/>
      <c r="N63" s="2"/>
      <c r="P63" s="16"/>
      <c r="Q63" s="16"/>
      <c r="R63" s="16"/>
      <c r="W63" s="10" t="s">
        <v>1253</v>
      </c>
      <c r="X63" s="16" t="s">
        <v>1252</v>
      </c>
      <c r="Y63" s="17" t="s">
        <v>1268</v>
      </c>
      <c r="Z63" s="16" t="s">
        <v>1252</v>
      </c>
      <c r="AL63" s="16"/>
      <c r="AM63" t="s">
        <v>1251</v>
      </c>
      <c r="AO63" s="16"/>
      <c r="AP63" s="16"/>
      <c r="AQ63" s="16"/>
      <c r="AS63" t="s">
        <v>1250</v>
      </c>
      <c r="AT63" s="3">
        <v>43281</v>
      </c>
      <c r="AU63" s="3">
        <v>43281</v>
      </c>
      <c r="AV63" s="2" t="s">
        <v>1272</v>
      </c>
    </row>
    <row r="64" spans="5:48" x14ac:dyDescent="0.25">
      <c r="E64" s="16"/>
      <c r="F64" s="16"/>
      <c r="G64" s="16"/>
      <c r="H64" s="16"/>
      <c r="I64" s="11" t="s">
        <v>1273</v>
      </c>
      <c r="K64" s="2"/>
      <c r="L64" s="16"/>
      <c r="M64" s="16"/>
      <c r="N64" s="2"/>
      <c r="P64" s="16"/>
      <c r="Q64" s="16"/>
      <c r="R64" s="16"/>
      <c r="X64" s="16"/>
      <c r="Y64" s="16"/>
      <c r="Z64" s="16"/>
      <c r="AL64" s="16"/>
      <c r="AM64" t="s">
        <v>1251</v>
      </c>
      <c r="AO64" s="16"/>
      <c r="AP64" s="16"/>
      <c r="AQ64" s="16"/>
      <c r="AS64" t="s">
        <v>1250</v>
      </c>
      <c r="AT64" s="3">
        <v>43281</v>
      </c>
      <c r="AU64" s="3">
        <v>43281</v>
      </c>
      <c r="AV64" s="2" t="s">
        <v>1272</v>
      </c>
    </row>
    <row r="65" spans="5:48" x14ac:dyDescent="0.25">
      <c r="E65" s="16"/>
      <c r="F65" s="16"/>
      <c r="G65" s="16"/>
      <c r="H65" s="16"/>
      <c r="I65" s="11" t="s">
        <v>1273</v>
      </c>
      <c r="K65" s="2"/>
      <c r="L65" s="16"/>
      <c r="M65" s="16"/>
      <c r="N65" s="2"/>
      <c r="P65" s="16"/>
      <c r="Q65" s="16"/>
      <c r="R65" s="16"/>
      <c r="X65" s="16"/>
      <c r="Y65" s="16"/>
      <c r="Z65" s="16"/>
      <c r="AL65" s="16"/>
      <c r="AM65" t="s">
        <v>1251</v>
      </c>
      <c r="AO65" s="16"/>
      <c r="AP65" s="16"/>
      <c r="AQ65" s="16"/>
      <c r="AS65" t="s">
        <v>1250</v>
      </c>
      <c r="AT65" s="3">
        <v>43281</v>
      </c>
      <c r="AU65" s="3">
        <v>43281</v>
      </c>
      <c r="AV65" s="2" t="s">
        <v>1272</v>
      </c>
    </row>
    <row r="66" spans="5:48" x14ac:dyDescent="0.25">
      <c r="E66" s="16"/>
      <c r="F66" s="16"/>
      <c r="G66" s="16"/>
      <c r="H66" s="16"/>
      <c r="I66" s="11" t="s">
        <v>1273</v>
      </c>
      <c r="K66" s="2"/>
      <c r="L66" s="16"/>
      <c r="M66" s="16"/>
      <c r="N66" s="2"/>
      <c r="P66" s="16"/>
      <c r="Q66" s="16"/>
      <c r="R66" s="16"/>
      <c r="W66" s="10" t="s">
        <v>1253</v>
      </c>
      <c r="X66" s="16" t="s">
        <v>1252</v>
      </c>
      <c r="Y66" s="17" t="s">
        <v>1268</v>
      </c>
      <c r="Z66" s="16" t="s">
        <v>1252</v>
      </c>
      <c r="AL66" s="16"/>
      <c r="AM66" t="s">
        <v>1251</v>
      </c>
      <c r="AO66" s="16"/>
      <c r="AP66" s="16"/>
      <c r="AQ66" s="16"/>
      <c r="AS66" t="s">
        <v>1250</v>
      </c>
      <c r="AT66" s="3">
        <v>43281</v>
      </c>
      <c r="AU66" s="3">
        <v>43281</v>
      </c>
      <c r="AV66" s="2" t="s">
        <v>1272</v>
      </c>
    </row>
    <row r="67" spans="5:48" x14ac:dyDescent="0.25">
      <c r="E67" s="16"/>
      <c r="F67" s="16"/>
      <c r="G67" s="16"/>
      <c r="H67" s="16"/>
      <c r="I67" s="11" t="s">
        <v>1273</v>
      </c>
      <c r="K67" s="2"/>
      <c r="L67" s="16"/>
      <c r="M67" s="16"/>
      <c r="N67" s="2"/>
      <c r="P67" s="16"/>
      <c r="Q67" s="16"/>
      <c r="R67" s="16"/>
      <c r="X67" s="16"/>
      <c r="Y67" s="16"/>
      <c r="Z67" s="16"/>
      <c r="AL67" s="16"/>
      <c r="AM67" t="s">
        <v>1251</v>
      </c>
      <c r="AO67" s="16"/>
      <c r="AP67" s="16"/>
      <c r="AQ67" s="16"/>
      <c r="AS67" t="s">
        <v>1250</v>
      </c>
      <c r="AT67" s="3">
        <v>43281</v>
      </c>
      <c r="AU67" s="3">
        <v>43281</v>
      </c>
      <c r="AV67" s="2" t="s">
        <v>1272</v>
      </c>
    </row>
    <row r="68" spans="5:48" x14ac:dyDescent="0.25">
      <c r="E68" s="16"/>
      <c r="F68" s="16"/>
      <c r="G68" s="16"/>
      <c r="H68" s="16"/>
      <c r="I68" s="11" t="s">
        <v>1273</v>
      </c>
      <c r="K68" s="2"/>
      <c r="L68" s="16"/>
      <c r="M68" s="16"/>
      <c r="N68" s="2"/>
      <c r="P68" s="16"/>
      <c r="Q68" s="16"/>
      <c r="R68" s="16"/>
      <c r="X68" s="16"/>
      <c r="Y68" s="16"/>
      <c r="Z68" s="16"/>
      <c r="AL68" s="16"/>
      <c r="AM68" t="s">
        <v>1251</v>
      </c>
      <c r="AO68" s="16"/>
      <c r="AP68" s="16"/>
      <c r="AQ68" s="16"/>
      <c r="AS68" t="s">
        <v>1250</v>
      </c>
      <c r="AT68" s="3">
        <v>43281</v>
      </c>
      <c r="AU68" s="3">
        <v>43281</v>
      </c>
      <c r="AV68" s="2" t="s">
        <v>1272</v>
      </c>
    </row>
    <row r="69" spans="5:48" x14ac:dyDescent="0.25">
      <c r="E69" s="16"/>
      <c r="F69" s="16"/>
      <c r="G69" s="16"/>
      <c r="H69" s="16"/>
      <c r="I69" s="11" t="s">
        <v>1273</v>
      </c>
      <c r="K69" s="2"/>
      <c r="L69" s="16"/>
      <c r="M69" s="16"/>
      <c r="N69" s="2"/>
      <c r="P69" s="16"/>
      <c r="Q69" s="16"/>
      <c r="R69" s="16"/>
      <c r="W69">
        <v>2508</v>
      </c>
      <c r="X69" s="16" t="s">
        <v>1256</v>
      </c>
      <c r="Y69" s="16"/>
      <c r="Z69" s="16" t="s">
        <v>1256</v>
      </c>
      <c r="AA69">
        <v>26</v>
      </c>
      <c r="AL69" s="16"/>
      <c r="AM69" t="s">
        <v>1251</v>
      </c>
      <c r="AO69" s="16"/>
      <c r="AP69" s="16"/>
      <c r="AQ69" s="16"/>
      <c r="AS69" t="s">
        <v>1250</v>
      </c>
      <c r="AT69" s="3">
        <v>43281</v>
      </c>
      <c r="AU69" s="3">
        <v>43281</v>
      </c>
      <c r="AV69" s="2" t="s">
        <v>1272</v>
      </c>
    </row>
    <row r="70" spans="5:48" x14ac:dyDescent="0.25">
      <c r="E70" s="16"/>
      <c r="F70" s="16"/>
      <c r="G70" s="16"/>
      <c r="H70" s="16"/>
      <c r="I70" s="11" t="s">
        <v>1273</v>
      </c>
      <c r="K70" s="2"/>
      <c r="L70" s="16"/>
      <c r="M70" s="16"/>
      <c r="N70" s="2"/>
      <c r="P70" s="16"/>
      <c r="Q70" s="16"/>
      <c r="R70" s="16"/>
      <c r="X70" s="16"/>
      <c r="Y70" s="16"/>
      <c r="Z70" s="16"/>
      <c r="AL70" s="16"/>
      <c r="AM70" t="s">
        <v>1251</v>
      </c>
      <c r="AO70" s="16"/>
      <c r="AP70" s="16"/>
      <c r="AQ70" s="16"/>
      <c r="AS70" t="s">
        <v>1250</v>
      </c>
      <c r="AT70" s="3">
        <v>43281</v>
      </c>
      <c r="AU70" s="3">
        <v>43281</v>
      </c>
      <c r="AV70" s="2" t="s">
        <v>1272</v>
      </c>
    </row>
    <row r="71" spans="5:48" x14ac:dyDescent="0.25">
      <c r="E71" s="16"/>
      <c r="F71" s="16"/>
      <c r="G71" s="16"/>
      <c r="H71" s="16"/>
      <c r="I71" s="11" t="s">
        <v>1273</v>
      </c>
      <c r="K71" s="2"/>
      <c r="L71" s="16"/>
      <c r="M71" s="16"/>
      <c r="N71" s="2"/>
      <c r="P71" s="16"/>
      <c r="Q71" s="16"/>
      <c r="R71" s="16"/>
      <c r="W71" s="10" t="s">
        <v>1270</v>
      </c>
      <c r="X71" s="16" t="s">
        <v>1257</v>
      </c>
      <c r="Y71" s="16"/>
      <c r="Z71" s="16" t="s">
        <v>1257</v>
      </c>
      <c r="AA71">
        <v>15</v>
      </c>
      <c r="AL71" s="16"/>
      <c r="AM71" t="s">
        <v>1251</v>
      </c>
      <c r="AO71" s="16"/>
      <c r="AP71" s="16"/>
      <c r="AQ71" s="16"/>
      <c r="AS71" t="s">
        <v>1250</v>
      </c>
      <c r="AT71" s="3">
        <v>43281</v>
      </c>
      <c r="AU71" s="3">
        <v>43281</v>
      </c>
      <c r="AV71" s="2" t="s">
        <v>1272</v>
      </c>
    </row>
    <row r="72" spans="5:48" x14ac:dyDescent="0.25">
      <c r="E72" s="16"/>
      <c r="F72" s="16"/>
      <c r="G72" s="16"/>
      <c r="H72" s="16"/>
      <c r="I72" s="11" t="s">
        <v>1273</v>
      </c>
      <c r="K72" s="2"/>
      <c r="L72" s="16"/>
      <c r="M72" s="16"/>
      <c r="N72" s="2"/>
      <c r="P72" s="16"/>
      <c r="Q72" s="16"/>
      <c r="R72" s="16"/>
      <c r="X72" s="16"/>
      <c r="Y72" s="16"/>
      <c r="Z72" s="16"/>
      <c r="AL72" s="16"/>
      <c r="AM72" t="s">
        <v>1251</v>
      </c>
      <c r="AO72" s="16"/>
      <c r="AP72" s="16"/>
      <c r="AQ72" s="16"/>
      <c r="AS72" t="s">
        <v>1250</v>
      </c>
      <c r="AT72" s="3">
        <v>43281</v>
      </c>
      <c r="AU72" s="3">
        <v>43281</v>
      </c>
      <c r="AV72" s="2" t="s">
        <v>1272</v>
      </c>
    </row>
    <row r="73" spans="5:48" x14ac:dyDescent="0.25">
      <c r="E73" s="16"/>
      <c r="F73" s="16"/>
      <c r="G73" s="16"/>
      <c r="H73" s="16"/>
      <c r="I73" s="11" t="s">
        <v>1273</v>
      </c>
      <c r="K73" s="2"/>
      <c r="L73" s="16"/>
      <c r="M73" s="16"/>
      <c r="N73" s="2"/>
      <c r="P73" s="16"/>
      <c r="Q73" s="16"/>
      <c r="R73" s="16"/>
      <c r="X73" s="16"/>
      <c r="Y73" s="16"/>
      <c r="Z73" s="16"/>
      <c r="AL73" s="16"/>
      <c r="AM73" t="s">
        <v>1251</v>
      </c>
      <c r="AO73" s="16"/>
      <c r="AP73" s="16"/>
      <c r="AQ73" s="16"/>
      <c r="AS73" t="s">
        <v>1250</v>
      </c>
      <c r="AT73" s="3">
        <v>43281</v>
      </c>
      <c r="AU73" s="3">
        <v>43281</v>
      </c>
      <c r="AV73" s="2" t="s">
        <v>1272</v>
      </c>
    </row>
    <row r="74" spans="5:48" x14ac:dyDescent="0.25">
      <c r="E74" s="16"/>
      <c r="F74" s="16"/>
      <c r="G74" s="16"/>
      <c r="H74" s="16"/>
      <c r="I74" s="11" t="s">
        <v>1273</v>
      </c>
      <c r="K74" s="2"/>
      <c r="L74" s="16"/>
      <c r="M74" s="16"/>
      <c r="N74" s="2"/>
      <c r="P74" s="16"/>
      <c r="Q74" s="16"/>
      <c r="R74" s="16"/>
      <c r="X74" s="16"/>
      <c r="Y74" s="16"/>
      <c r="Z74" s="16"/>
      <c r="AL74" s="16"/>
      <c r="AM74" t="s">
        <v>1251</v>
      </c>
      <c r="AO74" s="16"/>
      <c r="AP74" s="16"/>
      <c r="AQ74" s="16"/>
      <c r="AS74" t="s">
        <v>1250</v>
      </c>
      <c r="AT74" s="3">
        <v>43281</v>
      </c>
      <c r="AU74" s="3">
        <v>43281</v>
      </c>
      <c r="AV74" s="2" t="s">
        <v>1272</v>
      </c>
    </row>
    <row r="75" spans="5:48" x14ac:dyDescent="0.25">
      <c r="E75" s="16"/>
      <c r="F75" s="16"/>
      <c r="G75" s="16"/>
      <c r="H75" s="16"/>
      <c r="I75" s="11" t="s">
        <v>1273</v>
      </c>
      <c r="K75" s="2"/>
      <c r="L75" s="16"/>
      <c r="M75" s="16"/>
      <c r="N75" s="2"/>
      <c r="P75" s="16"/>
      <c r="Q75" s="16"/>
      <c r="R75" s="16"/>
      <c r="X75" s="16"/>
      <c r="Y75" s="16"/>
      <c r="Z75" s="16"/>
      <c r="AL75" s="16"/>
      <c r="AM75" t="s">
        <v>1251</v>
      </c>
      <c r="AO75" s="16"/>
      <c r="AP75" s="16"/>
      <c r="AQ75" s="16"/>
      <c r="AS75" t="s">
        <v>1250</v>
      </c>
      <c r="AT75" s="3">
        <v>43281</v>
      </c>
      <c r="AU75" s="3">
        <v>43281</v>
      </c>
      <c r="AV75" s="2" t="s">
        <v>1272</v>
      </c>
    </row>
    <row r="76" spans="5:48" x14ac:dyDescent="0.25">
      <c r="E76" s="16"/>
      <c r="F76" s="16"/>
      <c r="G76" s="16"/>
      <c r="H76" s="16"/>
      <c r="I76" s="11" t="s">
        <v>1273</v>
      </c>
      <c r="K76" s="2"/>
      <c r="L76" s="16"/>
      <c r="M76" s="16"/>
      <c r="N76" s="2"/>
      <c r="P76" s="16"/>
      <c r="Q76" s="16"/>
      <c r="R76" s="16"/>
      <c r="X76" s="16"/>
      <c r="Y76" s="16"/>
      <c r="Z76" s="16"/>
      <c r="AL76" s="16"/>
      <c r="AM76" t="s">
        <v>1251</v>
      </c>
      <c r="AO76" s="16"/>
      <c r="AP76" s="16"/>
      <c r="AQ76" s="16"/>
      <c r="AS76" t="s">
        <v>1250</v>
      </c>
      <c r="AT76" s="3">
        <v>43281</v>
      </c>
      <c r="AU76" s="3">
        <v>43281</v>
      </c>
      <c r="AV76" s="2" t="s">
        <v>1272</v>
      </c>
    </row>
    <row r="77" spans="5:48" x14ac:dyDescent="0.25">
      <c r="E77" s="16"/>
      <c r="F77" s="16"/>
      <c r="G77" s="16"/>
      <c r="H77" s="16"/>
      <c r="I77" s="11" t="s">
        <v>1273</v>
      </c>
      <c r="K77" s="2"/>
      <c r="L77" s="16"/>
      <c r="M77" s="16"/>
      <c r="N77" s="2"/>
      <c r="P77" s="16"/>
      <c r="Q77" s="16"/>
      <c r="R77" s="16"/>
      <c r="X77" s="16"/>
      <c r="Y77" s="16"/>
      <c r="Z77" s="16"/>
      <c r="AL77" s="16"/>
      <c r="AM77" t="s">
        <v>1251</v>
      </c>
      <c r="AO77" s="16"/>
      <c r="AP77" s="16"/>
      <c r="AQ77" s="16"/>
      <c r="AS77" t="s">
        <v>1250</v>
      </c>
      <c r="AT77" s="3">
        <v>43281</v>
      </c>
      <c r="AU77" s="3">
        <v>43281</v>
      </c>
      <c r="AV77" s="2" t="s">
        <v>1272</v>
      </c>
    </row>
    <row r="78" spans="5:48" x14ac:dyDescent="0.25">
      <c r="E78" s="16"/>
      <c r="F78" s="16"/>
      <c r="G78" s="16"/>
      <c r="H78" s="16"/>
      <c r="I78" s="11" t="s">
        <v>1273</v>
      </c>
      <c r="K78" s="2"/>
      <c r="L78" s="16"/>
      <c r="M78" s="16"/>
      <c r="N78" s="2"/>
      <c r="P78" s="16"/>
      <c r="Q78" s="16"/>
      <c r="R78" s="16"/>
      <c r="X78" s="16"/>
      <c r="Y78" s="16"/>
      <c r="Z78" s="16"/>
      <c r="AL78" s="16"/>
      <c r="AM78" t="s">
        <v>1251</v>
      </c>
      <c r="AO78" s="16"/>
      <c r="AP78" s="16"/>
      <c r="AQ78" s="16"/>
      <c r="AS78" t="s">
        <v>1250</v>
      </c>
      <c r="AT78" s="3">
        <v>43281</v>
      </c>
      <c r="AU78" s="3">
        <v>43281</v>
      </c>
      <c r="AV78" s="2" t="s">
        <v>1272</v>
      </c>
    </row>
    <row r="79" spans="5:48" x14ac:dyDescent="0.25">
      <c r="E79" s="16"/>
      <c r="F79" s="16"/>
      <c r="G79" s="16"/>
      <c r="H79" s="16"/>
      <c r="I79" s="11" t="s">
        <v>1273</v>
      </c>
      <c r="K79" s="2"/>
      <c r="L79" s="16"/>
      <c r="M79" s="16"/>
      <c r="N79" s="2"/>
      <c r="P79" s="16"/>
      <c r="Q79" s="16"/>
      <c r="R79" s="16"/>
      <c r="W79" s="10" t="s">
        <v>1253</v>
      </c>
      <c r="X79" s="16" t="s">
        <v>1252</v>
      </c>
      <c r="Y79" s="17" t="s">
        <v>1268</v>
      </c>
      <c r="Z79" s="16" t="s">
        <v>1252</v>
      </c>
      <c r="AL79" s="16"/>
      <c r="AM79" t="s">
        <v>1251</v>
      </c>
      <c r="AO79" s="16"/>
      <c r="AP79" s="16"/>
      <c r="AQ79" s="16"/>
      <c r="AS79" t="s">
        <v>1250</v>
      </c>
      <c r="AT79" s="3">
        <v>43281</v>
      </c>
      <c r="AU79" s="3">
        <v>43281</v>
      </c>
      <c r="AV79" s="2" t="s">
        <v>1272</v>
      </c>
    </row>
    <row r="80" spans="5:48" x14ac:dyDescent="0.25">
      <c r="E80" s="16"/>
      <c r="F80" s="16"/>
      <c r="G80" s="16"/>
      <c r="H80" s="16"/>
      <c r="I80" s="11" t="s">
        <v>1273</v>
      </c>
      <c r="K80" s="2"/>
      <c r="L80" s="16"/>
      <c r="M80" s="16"/>
      <c r="N80" s="2"/>
      <c r="P80" s="16"/>
      <c r="Q80" s="16"/>
      <c r="R80" s="16"/>
      <c r="W80" s="10" t="s">
        <v>1253</v>
      </c>
      <c r="X80" s="16" t="s">
        <v>1252</v>
      </c>
      <c r="Y80" s="17" t="s">
        <v>1268</v>
      </c>
      <c r="Z80" s="16" t="s">
        <v>1252</v>
      </c>
      <c r="AL80" s="16"/>
      <c r="AM80" t="s">
        <v>1251</v>
      </c>
      <c r="AO80" s="16"/>
      <c r="AP80" s="16"/>
      <c r="AQ80" s="16"/>
      <c r="AS80" t="s">
        <v>1250</v>
      </c>
      <c r="AT80" s="3">
        <v>43281</v>
      </c>
      <c r="AU80" s="3">
        <v>43281</v>
      </c>
      <c r="AV80" s="2" t="s">
        <v>1272</v>
      </c>
    </row>
    <row r="81" spans="5:48" x14ac:dyDescent="0.25">
      <c r="E81" s="16"/>
      <c r="F81" s="16"/>
      <c r="G81" s="16"/>
      <c r="H81" s="16"/>
      <c r="I81" s="11" t="s">
        <v>1273</v>
      </c>
      <c r="K81" s="2"/>
      <c r="L81" s="16"/>
      <c r="M81" s="16"/>
      <c r="N81" s="2"/>
      <c r="X81" s="16" t="s">
        <v>1258</v>
      </c>
      <c r="Y81" s="16"/>
      <c r="Z81" s="16" t="s">
        <v>1258</v>
      </c>
      <c r="AL81" s="16"/>
      <c r="AM81" t="s">
        <v>1251</v>
      </c>
      <c r="AO81" s="16"/>
      <c r="AP81" s="16"/>
      <c r="AQ81" s="16"/>
      <c r="AS81" t="s">
        <v>1250</v>
      </c>
      <c r="AT81" s="3">
        <v>43281</v>
      </c>
      <c r="AU81" s="3">
        <v>43281</v>
      </c>
      <c r="AV81" s="2" t="s">
        <v>1272</v>
      </c>
    </row>
    <row r="82" spans="5:48" x14ac:dyDescent="0.25">
      <c r="E82" s="16"/>
      <c r="F82" s="16"/>
      <c r="G82" s="16"/>
      <c r="H82" s="16"/>
      <c r="I82" s="11" t="s">
        <v>1273</v>
      </c>
      <c r="K82" s="2"/>
      <c r="L82" s="16"/>
      <c r="M82" s="16"/>
      <c r="N82" s="2"/>
      <c r="W82">
        <v>1</v>
      </c>
      <c r="X82" s="16" t="s">
        <v>1252</v>
      </c>
      <c r="Y82" s="17" t="s">
        <v>1268</v>
      </c>
      <c r="Z82" s="16" t="s">
        <v>1252</v>
      </c>
      <c r="AL82" s="16"/>
      <c r="AM82" t="s">
        <v>1251</v>
      </c>
      <c r="AO82" s="16"/>
      <c r="AP82" s="16"/>
      <c r="AQ82" s="16"/>
      <c r="AS82" t="s">
        <v>1250</v>
      </c>
      <c r="AT82" s="3">
        <v>43281</v>
      </c>
      <c r="AU82" s="3">
        <v>43281</v>
      </c>
      <c r="AV82" s="2" t="s">
        <v>1272</v>
      </c>
    </row>
    <row r="83" spans="5:48" x14ac:dyDescent="0.25">
      <c r="E83" s="16"/>
      <c r="F83" s="16"/>
      <c r="G83" s="16"/>
      <c r="H83" s="16"/>
      <c r="I83" s="11" t="s">
        <v>1273</v>
      </c>
      <c r="K83" s="2"/>
      <c r="L83" s="16"/>
      <c r="M83" s="16"/>
      <c r="N83" s="2"/>
      <c r="X83" s="16"/>
      <c r="Y83" s="16"/>
      <c r="Z83" s="16"/>
      <c r="AL83" s="16"/>
      <c r="AM83" t="s">
        <v>1251</v>
      </c>
      <c r="AO83" s="16"/>
      <c r="AP83" s="16"/>
      <c r="AQ83" s="16"/>
      <c r="AS83" t="s">
        <v>1250</v>
      </c>
      <c r="AT83" s="3">
        <v>43281</v>
      </c>
      <c r="AU83" s="3">
        <v>43281</v>
      </c>
      <c r="AV83" s="2" t="s">
        <v>1272</v>
      </c>
    </row>
    <row r="84" spans="5:48" x14ac:dyDescent="0.25">
      <c r="E84" s="16"/>
      <c r="F84" s="16"/>
      <c r="G84" s="16"/>
      <c r="H84" s="16"/>
      <c r="I84" s="11" t="s">
        <v>1273</v>
      </c>
      <c r="K84" s="2"/>
      <c r="L84" s="16"/>
      <c r="M84" s="16"/>
      <c r="N84" s="2"/>
      <c r="X84" s="16"/>
      <c r="Y84" s="16"/>
      <c r="Z84" s="16"/>
      <c r="AL84" s="16"/>
      <c r="AM84" t="s">
        <v>1251</v>
      </c>
      <c r="AO84" s="16"/>
      <c r="AP84" s="16"/>
      <c r="AQ84" s="16"/>
      <c r="AS84" t="s">
        <v>1250</v>
      </c>
      <c r="AT84" s="3">
        <v>43281</v>
      </c>
      <c r="AU84" s="3">
        <v>43281</v>
      </c>
      <c r="AV84" s="2" t="s">
        <v>1272</v>
      </c>
    </row>
    <row r="85" spans="5:48" x14ac:dyDescent="0.25">
      <c r="E85" s="16"/>
      <c r="F85" s="16"/>
      <c r="G85" s="16"/>
      <c r="H85" s="16"/>
      <c r="I85" s="11" t="s">
        <v>1273</v>
      </c>
      <c r="K85" s="2"/>
      <c r="L85" s="16"/>
      <c r="M85" s="16"/>
      <c r="N85" s="2"/>
      <c r="X85" s="16"/>
      <c r="Y85" s="16"/>
      <c r="Z85" s="16"/>
      <c r="AL85" s="16"/>
      <c r="AM85" t="s">
        <v>1251</v>
      </c>
      <c r="AO85" s="16"/>
      <c r="AP85" s="16"/>
      <c r="AQ85" s="16"/>
      <c r="AS85" t="s">
        <v>1250</v>
      </c>
      <c r="AT85" s="3">
        <v>43281</v>
      </c>
      <c r="AU85" s="3">
        <v>43281</v>
      </c>
      <c r="AV85" s="2" t="s">
        <v>1272</v>
      </c>
    </row>
    <row r="86" spans="5:48" x14ac:dyDescent="0.25">
      <c r="E86" s="16"/>
      <c r="F86" s="16"/>
      <c r="G86" s="16"/>
      <c r="H86" s="16"/>
      <c r="I86" s="11" t="s">
        <v>1273</v>
      </c>
      <c r="K86" s="2"/>
      <c r="L86" s="16"/>
      <c r="M86" s="16"/>
      <c r="N86" s="2"/>
      <c r="X86" s="16"/>
      <c r="Y86" s="16"/>
      <c r="Z86" s="16"/>
      <c r="AL86" s="16"/>
      <c r="AM86" t="s">
        <v>1251</v>
      </c>
      <c r="AO86" s="16"/>
      <c r="AP86" s="16"/>
      <c r="AQ86" s="16"/>
      <c r="AS86" t="s">
        <v>1250</v>
      </c>
      <c r="AT86" s="3">
        <v>43281</v>
      </c>
      <c r="AU86" s="3">
        <v>43281</v>
      </c>
      <c r="AV86" s="2" t="s">
        <v>1272</v>
      </c>
    </row>
    <row r="87" spans="5:48" x14ac:dyDescent="0.25">
      <c r="E87" s="16"/>
      <c r="F87" s="16"/>
      <c r="G87" s="16"/>
      <c r="H87" s="16"/>
      <c r="I87" s="11" t="s">
        <v>1273</v>
      </c>
      <c r="K87" s="2"/>
      <c r="L87" s="16"/>
      <c r="M87" s="16"/>
      <c r="N87" s="2"/>
      <c r="X87" s="16"/>
      <c r="Y87" s="16"/>
      <c r="Z87" s="16"/>
      <c r="AL87" s="16"/>
      <c r="AM87" t="s">
        <v>1251</v>
      </c>
      <c r="AO87" s="16"/>
      <c r="AP87" s="16"/>
      <c r="AQ87" s="16"/>
      <c r="AS87" t="s">
        <v>1250</v>
      </c>
      <c r="AT87" s="3">
        <v>43281</v>
      </c>
      <c r="AU87" s="3">
        <v>43281</v>
      </c>
      <c r="AV87" s="2" t="s">
        <v>1272</v>
      </c>
    </row>
    <row r="88" spans="5:48" x14ac:dyDescent="0.25">
      <c r="E88" s="16"/>
      <c r="F88" s="16"/>
      <c r="G88" s="16"/>
      <c r="H88" s="16"/>
      <c r="I88" s="11" t="s">
        <v>1273</v>
      </c>
      <c r="K88" s="2"/>
      <c r="L88" s="16"/>
      <c r="M88" s="16"/>
      <c r="N88" s="2"/>
      <c r="X88" s="16"/>
      <c r="Y88" s="16"/>
      <c r="Z88" s="16"/>
      <c r="AL88" s="16"/>
      <c r="AM88" t="s">
        <v>1251</v>
      </c>
      <c r="AO88" s="16"/>
      <c r="AP88" s="16"/>
      <c r="AQ88" s="16"/>
      <c r="AS88" t="s">
        <v>1250</v>
      </c>
      <c r="AT88" s="3">
        <v>43281</v>
      </c>
      <c r="AU88" s="3">
        <v>43281</v>
      </c>
      <c r="AV88" s="2" t="s">
        <v>1272</v>
      </c>
    </row>
    <row r="89" spans="5:48" x14ac:dyDescent="0.25">
      <c r="E89" s="16"/>
      <c r="F89" s="16"/>
      <c r="G89" s="16"/>
      <c r="H89" s="16"/>
      <c r="I89" s="11" t="s">
        <v>1273</v>
      </c>
      <c r="K89" s="2"/>
      <c r="L89" s="16"/>
      <c r="M89" s="16"/>
      <c r="N89" s="2"/>
      <c r="X89" s="16" t="s">
        <v>1259</v>
      </c>
      <c r="Y89" s="16"/>
      <c r="Z89" s="16" t="s">
        <v>1259</v>
      </c>
      <c r="AA89">
        <v>19</v>
      </c>
      <c r="AL89" s="16"/>
      <c r="AM89" t="s">
        <v>1251</v>
      </c>
      <c r="AO89" s="16"/>
      <c r="AP89" s="16"/>
      <c r="AQ89" s="16"/>
      <c r="AS89" t="s">
        <v>1250</v>
      </c>
      <c r="AT89" s="3">
        <v>43281</v>
      </c>
      <c r="AU89" s="3">
        <v>43281</v>
      </c>
      <c r="AV89" s="2" t="s">
        <v>1272</v>
      </c>
    </row>
    <row r="90" spans="5:48" x14ac:dyDescent="0.25">
      <c r="E90" s="16"/>
      <c r="F90" s="16"/>
      <c r="G90" s="16"/>
      <c r="H90" s="16"/>
      <c r="I90" s="11" t="s">
        <v>1273</v>
      </c>
      <c r="K90" s="2"/>
      <c r="L90" s="16"/>
      <c r="M90" s="16"/>
      <c r="N90" s="2"/>
      <c r="X90" s="16"/>
      <c r="Y90" s="16"/>
      <c r="Z90" s="16"/>
      <c r="AL90" s="16"/>
      <c r="AM90" t="s">
        <v>1251</v>
      </c>
      <c r="AO90" s="16"/>
      <c r="AP90" s="16"/>
      <c r="AQ90" s="16"/>
      <c r="AS90" t="s">
        <v>1250</v>
      </c>
      <c r="AT90" s="3">
        <v>43281</v>
      </c>
      <c r="AU90" s="3">
        <v>43281</v>
      </c>
      <c r="AV90" s="2" t="s">
        <v>1272</v>
      </c>
    </row>
    <row r="91" spans="5:48" x14ac:dyDescent="0.25">
      <c r="E91" s="16"/>
      <c r="F91" s="16"/>
      <c r="G91" s="16"/>
      <c r="H91" s="16"/>
      <c r="I91" s="11" t="s">
        <v>1273</v>
      </c>
      <c r="K91" s="2"/>
      <c r="L91" s="16"/>
      <c r="M91" s="16"/>
      <c r="N91" s="2"/>
      <c r="W91" s="10" t="s">
        <v>1253</v>
      </c>
      <c r="X91" s="16" t="s">
        <v>1252</v>
      </c>
      <c r="Y91" s="17" t="s">
        <v>1268</v>
      </c>
      <c r="Z91" s="16" t="s">
        <v>1252</v>
      </c>
      <c r="AL91" s="16"/>
      <c r="AM91" t="s">
        <v>1251</v>
      </c>
      <c r="AO91" s="16"/>
      <c r="AP91" s="16"/>
      <c r="AQ91" s="16"/>
      <c r="AS91" t="s">
        <v>1250</v>
      </c>
      <c r="AT91" s="3">
        <v>43281</v>
      </c>
      <c r="AU91" s="3">
        <v>43281</v>
      </c>
      <c r="AV91" s="2" t="s">
        <v>1272</v>
      </c>
    </row>
    <row r="92" spans="5:48" x14ac:dyDescent="0.25">
      <c r="E92" s="16"/>
      <c r="F92" s="16"/>
      <c r="G92" s="16"/>
      <c r="H92" s="16"/>
      <c r="I92" s="11" t="s">
        <v>1273</v>
      </c>
      <c r="K92" s="2"/>
      <c r="L92" s="16"/>
      <c r="M92" s="16"/>
      <c r="N92" s="2"/>
      <c r="X92" s="16"/>
      <c r="Y92" s="16"/>
      <c r="Z92" s="16"/>
      <c r="AL92" s="16"/>
      <c r="AM92" t="s">
        <v>1251</v>
      </c>
      <c r="AO92" s="16"/>
      <c r="AP92" s="16"/>
      <c r="AQ92" s="16"/>
      <c r="AS92" t="s">
        <v>1250</v>
      </c>
      <c r="AT92" s="3">
        <v>43281</v>
      </c>
      <c r="AU92" s="3">
        <v>43281</v>
      </c>
      <c r="AV92" s="2" t="s">
        <v>1272</v>
      </c>
    </row>
    <row r="93" spans="5:48" x14ac:dyDescent="0.25">
      <c r="E93" s="16"/>
      <c r="F93" s="16"/>
      <c r="G93" s="16"/>
      <c r="H93" s="16"/>
      <c r="I93" s="11" t="s">
        <v>1273</v>
      </c>
      <c r="K93" s="2"/>
      <c r="L93" s="16"/>
      <c r="M93" s="16"/>
      <c r="N93" s="2"/>
      <c r="X93" s="16"/>
      <c r="Y93" s="16"/>
      <c r="Z93" s="16"/>
      <c r="AL93" s="16"/>
      <c r="AM93" t="s">
        <v>1251</v>
      </c>
      <c r="AO93" s="16"/>
      <c r="AP93" s="16"/>
      <c r="AQ93" s="16"/>
      <c r="AS93" t="s">
        <v>1250</v>
      </c>
      <c r="AT93" s="3">
        <v>43281</v>
      </c>
      <c r="AU93" s="3">
        <v>43281</v>
      </c>
      <c r="AV93" s="2" t="s">
        <v>1272</v>
      </c>
    </row>
    <row r="94" spans="5:48" x14ac:dyDescent="0.25">
      <c r="E94" s="16"/>
      <c r="F94" s="16"/>
      <c r="G94" s="16"/>
      <c r="H94" s="16"/>
      <c r="I94" s="11" t="s">
        <v>1273</v>
      </c>
      <c r="K94" s="2"/>
      <c r="L94" s="16"/>
      <c r="M94" s="16"/>
      <c r="N94" s="2"/>
      <c r="X94" s="16"/>
      <c r="Y94" s="16"/>
      <c r="Z94" s="16"/>
      <c r="AL94" s="16"/>
      <c r="AM94" t="s">
        <v>1251</v>
      </c>
      <c r="AO94" s="16"/>
      <c r="AP94" s="16"/>
      <c r="AQ94" s="16"/>
      <c r="AS94" t="s">
        <v>1250</v>
      </c>
      <c r="AT94" s="3">
        <v>43281</v>
      </c>
      <c r="AU94" s="3">
        <v>43281</v>
      </c>
      <c r="AV94" s="2" t="s">
        <v>1272</v>
      </c>
    </row>
    <row r="95" spans="5:48" x14ac:dyDescent="0.25">
      <c r="E95" s="16"/>
      <c r="F95" s="16"/>
      <c r="G95" s="16"/>
      <c r="H95" s="16"/>
      <c r="I95" s="11" t="s">
        <v>1273</v>
      </c>
      <c r="K95" s="2"/>
      <c r="L95" s="16"/>
      <c r="M95" s="16"/>
      <c r="N95" s="2"/>
      <c r="X95" s="16"/>
      <c r="Y95" s="16"/>
      <c r="Z95" s="16"/>
      <c r="AL95" s="16"/>
      <c r="AM95" t="s">
        <v>1251</v>
      </c>
      <c r="AO95" s="16"/>
      <c r="AP95" s="16"/>
      <c r="AQ95" s="16"/>
      <c r="AS95" t="s">
        <v>1250</v>
      </c>
      <c r="AT95" s="3">
        <v>43281</v>
      </c>
      <c r="AU95" s="3">
        <v>43281</v>
      </c>
      <c r="AV95" s="2" t="s">
        <v>1272</v>
      </c>
    </row>
    <row r="96" spans="5:48" x14ac:dyDescent="0.25">
      <c r="E96" s="16"/>
      <c r="F96" s="16"/>
      <c r="G96" s="16"/>
      <c r="H96" s="16"/>
      <c r="I96" s="11" t="s">
        <v>1273</v>
      </c>
      <c r="K96" s="2"/>
      <c r="L96" s="16"/>
      <c r="M96" s="16"/>
      <c r="N96" s="2"/>
      <c r="X96" s="16"/>
      <c r="Y96" s="16"/>
      <c r="Z96" s="16"/>
      <c r="AL96" s="16"/>
      <c r="AM96" t="s">
        <v>1251</v>
      </c>
      <c r="AO96" s="16"/>
      <c r="AP96" s="16"/>
      <c r="AQ96" s="16"/>
      <c r="AS96" t="s">
        <v>1250</v>
      </c>
      <c r="AT96" s="3">
        <v>43281</v>
      </c>
      <c r="AU96" s="3">
        <v>43281</v>
      </c>
      <c r="AV96" s="2" t="s">
        <v>1272</v>
      </c>
    </row>
    <row r="97" spans="5:48" x14ac:dyDescent="0.25">
      <c r="E97" s="16"/>
      <c r="F97" s="16"/>
      <c r="G97" s="16"/>
      <c r="H97" s="16"/>
      <c r="I97" s="11" t="s">
        <v>1273</v>
      </c>
      <c r="K97" s="2"/>
      <c r="L97" s="16"/>
      <c r="M97" s="16"/>
      <c r="N97" s="2"/>
      <c r="X97" s="16"/>
      <c r="Y97" s="16"/>
      <c r="Z97" s="16"/>
      <c r="AL97" s="16"/>
      <c r="AM97" t="s">
        <v>1251</v>
      </c>
      <c r="AO97" s="16"/>
      <c r="AP97" s="16"/>
      <c r="AQ97" s="16"/>
      <c r="AS97" t="s">
        <v>1250</v>
      </c>
      <c r="AT97" s="3">
        <v>43281</v>
      </c>
      <c r="AU97" s="3">
        <v>43281</v>
      </c>
      <c r="AV97" s="2" t="s">
        <v>1272</v>
      </c>
    </row>
    <row r="98" spans="5:48" x14ac:dyDescent="0.25">
      <c r="E98" s="16"/>
      <c r="F98" s="16"/>
      <c r="G98" s="16"/>
      <c r="H98" s="16"/>
      <c r="I98" s="11" t="s">
        <v>1273</v>
      </c>
      <c r="K98" s="2"/>
      <c r="L98" s="16"/>
      <c r="M98" s="16"/>
      <c r="N98" s="2"/>
      <c r="X98" s="16"/>
      <c r="Y98" s="16"/>
      <c r="Z98" s="16"/>
      <c r="AL98" s="16"/>
      <c r="AM98" t="s">
        <v>1251</v>
      </c>
      <c r="AO98" s="16"/>
      <c r="AP98" s="16"/>
      <c r="AQ98" s="16"/>
      <c r="AS98" t="s">
        <v>1250</v>
      </c>
      <c r="AT98" s="3">
        <v>43281</v>
      </c>
      <c r="AU98" s="3">
        <v>43281</v>
      </c>
      <c r="AV98" s="2" t="s">
        <v>1272</v>
      </c>
    </row>
    <row r="99" spans="5:48" x14ac:dyDescent="0.25">
      <c r="E99" s="16"/>
      <c r="F99" s="16"/>
      <c r="G99" s="16"/>
      <c r="H99" s="16"/>
      <c r="I99" s="11" t="s">
        <v>1273</v>
      </c>
      <c r="K99" s="2"/>
      <c r="L99" s="16"/>
      <c r="M99" s="16"/>
      <c r="N99" s="2"/>
      <c r="X99" s="16"/>
      <c r="Y99" s="16"/>
      <c r="Z99" s="16"/>
      <c r="AL99" s="16"/>
      <c r="AM99" t="s">
        <v>1251</v>
      </c>
      <c r="AO99" s="16"/>
      <c r="AP99" s="16"/>
      <c r="AQ99" s="16"/>
      <c r="AS99" t="s">
        <v>1250</v>
      </c>
      <c r="AT99" s="3">
        <v>43281</v>
      </c>
      <c r="AU99" s="3">
        <v>43281</v>
      </c>
      <c r="AV99" s="2" t="s">
        <v>1272</v>
      </c>
    </row>
    <row r="100" spans="5:48" x14ac:dyDescent="0.25">
      <c r="E100" s="16"/>
      <c r="F100" s="16"/>
      <c r="G100" s="16"/>
      <c r="H100" s="16"/>
      <c r="I100" s="11" t="s">
        <v>1273</v>
      </c>
      <c r="K100" s="2"/>
      <c r="L100" s="16"/>
      <c r="M100" s="16"/>
      <c r="N100" s="2"/>
      <c r="X100" s="16"/>
      <c r="Y100" s="16"/>
      <c r="Z100" s="16"/>
      <c r="AL100" s="16"/>
      <c r="AM100" t="s">
        <v>1251</v>
      </c>
      <c r="AO100" s="16"/>
      <c r="AP100" s="16"/>
      <c r="AQ100" s="16"/>
      <c r="AS100" t="s">
        <v>1250</v>
      </c>
      <c r="AT100" s="3">
        <v>43281</v>
      </c>
      <c r="AU100" s="3">
        <v>43281</v>
      </c>
      <c r="AV100" s="2" t="s">
        <v>1272</v>
      </c>
    </row>
    <row r="101" spans="5:48" x14ac:dyDescent="0.25">
      <c r="E101" s="16"/>
      <c r="F101" s="16"/>
      <c r="G101" s="16"/>
      <c r="H101" s="16"/>
      <c r="I101" s="11" t="s">
        <v>1273</v>
      </c>
      <c r="K101" s="2"/>
      <c r="L101" s="16"/>
      <c r="M101" s="16"/>
      <c r="N101" s="2"/>
      <c r="X101" s="16"/>
      <c r="Y101" s="16"/>
      <c r="Z101" s="16"/>
      <c r="AL101" s="16"/>
      <c r="AM101" t="s">
        <v>1251</v>
      </c>
      <c r="AO101" s="16"/>
      <c r="AP101" s="16"/>
      <c r="AQ101" s="16"/>
      <c r="AS101" t="s">
        <v>1250</v>
      </c>
      <c r="AT101" s="3">
        <v>43281</v>
      </c>
      <c r="AU101" s="3">
        <v>43281</v>
      </c>
      <c r="AV101" s="2" t="s">
        <v>1272</v>
      </c>
    </row>
    <row r="102" spans="5:48" x14ac:dyDescent="0.25">
      <c r="E102" s="16"/>
      <c r="F102" s="16"/>
      <c r="G102" s="16"/>
      <c r="H102" s="16"/>
      <c r="I102" s="11" t="s">
        <v>1273</v>
      </c>
      <c r="K102" s="2"/>
      <c r="L102" s="16"/>
      <c r="M102" s="16"/>
      <c r="N102" s="2"/>
      <c r="X102" s="16"/>
      <c r="Y102" s="16"/>
      <c r="Z102" s="16"/>
      <c r="AL102" s="16"/>
      <c r="AM102" t="s">
        <v>1251</v>
      </c>
      <c r="AO102" s="16"/>
      <c r="AP102" s="16"/>
      <c r="AQ102" s="16"/>
      <c r="AS102" t="s">
        <v>1250</v>
      </c>
      <c r="AT102" s="3">
        <v>43281</v>
      </c>
      <c r="AU102" s="3">
        <v>43281</v>
      </c>
      <c r="AV102" s="2" t="s">
        <v>1272</v>
      </c>
    </row>
    <row r="103" spans="5:48" x14ac:dyDescent="0.25">
      <c r="E103" s="16"/>
      <c r="F103" s="16"/>
      <c r="G103" s="16"/>
      <c r="H103" s="16"/>
      <c r="I103" s="11" t="s">
        <v>1273</v>
      </c>
      <c r="K103" s="2"/>
      <c r="L103" s="16"/>
      <c r="M103" s="16"/>
      <c r="N103" s="2"/>
      <c r="X103" s="16"/>
      <c r="Y103" s="16"/>
      <c r="Z103" s="16"/>
      <c r="AL103" s="16"/>
      <c r="AM103" t="s">
        <v>1251</v>
      </c>
      <c r="AO103" s="16"/>
      <c r="AP103" s="16"/>
      <c r="AQ103" s="16"/>
      <c r="AS103" t="s">
        <v>1250</v>
      </c>
      <c r="AT103" s="3">
        <v>43281</v>
      </c>
      <c r="AU103" s="3">
        <v>43281</v>
      </c>
      <c r="AV103" s="2" t="s">
        <v>1272</v>
      </c>
    </row>
    <row r="104" spans="5:48" x14ac:dyDescent="0.25">
      <c r="E104" s="16"/>
      <c r="F104" s="16"/>
      <c r="G104" s="16"/>
      <c r="H104" s="16"/>
      <c r="I104" s="11" t="s">
        <v>1273</v>
      </c>
      <c r="K104" s="2"/>
      <c r="L104" s="16"/>
      <c r="M104" s="16"/>
      <c r="N104" s="2"/>
      <c r="X104" s="16"/>
      <c r="Y104" s="16"/>
      <c r="Z104" s="16"/>
      <c r="AL104" s="16"/>
      <c r="AM104" t="s">
        <v>1251</v>
      </c>
      <c r="AO104" s="16"/>
      <c r="AP104" s="16"/>
      <c r="AQ104" s="16"/>
      <c r="AS104" t="s">
        <v>1250</v>
      </c>
      <c r="AT104" s="3">
        <v>43281</v>
      </c>
      <c r="AU104" s="3">
        <v>43281</v>
      </c>
      <c r="AV104" s="2" t="s">
        <v>1272</v>
      </c>
    </row>
    <row r="105" spans="5:48" x14ac:dyDescent="0.25">
      <c r="E105" s="16"/>
      <c r="F105" s="16"/>
      <c r="G105" s="16"/>
      <c r="H105" s="16"/>
      <c r="I105" s="11" t="s">
        <v>1273</v>
      </c>
      <c r="K105" s="2"/>
      <c r="L105" s="16"/>
      <c r="M105" s="16"/>
      <c r="N105" s="2"/>
      <c r="X105" s="16"/>
      <c r="Y105" s="16"/>
      <c r="Z105" s="16"/>
      <c r="AL105" s="16"/>
      <c r="AM105" t="s">
        <v>1251</v>
      </c>
      <c r="AO105" s="16"/>
      <c r="AP105" s="16"/>
      <c r="AQ105" s="16"/>
      <c r="AS105" t="s">
        <v>1250</v>
      </c>
      <c r="AT105" s="3">
        <v>43281</v>
      </c>
      <c r="AU105" s="3">
        <v>43281</v>
      </c>
      <c r="AV105" s="2" t="s">
        <v>1272</v>
      </c>
    </row>
    <row r="106" spans="5:48" x14ac:dyDescent="0.25">
      <c r="E106" s="16"/>
      <c r="F106" s="16"/>
      <c r="G106" s="16"/>
      <c r="H106" s="16"/>
      <c r="I106" s="11" t="s">
        <v>1273</v>
      </c>
      <c r="K106" s="2"/>
      <c r="L106" s="16"/>
      <c r="M106" s="16"/>
      <c r="N106" s="2"/>
      <c r="X106" s="16"/>
      <c r="Y106" s="16"/>
      <c r="Z106" s="16"/>
      <c r="AL106" s="16"/>
      <c r="AM106" t="s">
        <v>1251</v>
      </c>
      <c r="AO106" s="16"/>
      <c r="AP106" s="16"/>
      <c r="AQ106" s="16"/>
      <c r="AS106" t="s">
        <v>1250</v>
      </c>
      <c r="AT106" s="3">
        <v>43281</v>
      </c>
      <c r="AU106" s="3">
        <v>43281</v>
      </c>
      <c r="AV106" s="2" t="s">
        <v>1272</v>
      </c>
    </row>
    <row r="107" spans="5:48" x14ac:dyDescent="0.25">
      <c r="E107" s="16"/>
      <c r="F107" s="16"/>
      <c r="G107" s="16"/>
      <c r="H107" s="16"/>
      <c r="I107" s="11" t="s">
        <v>1273</v>
      </c>
      <c r="K107" s="2"/>
      <c r="L107" s="16"/>
      <c r="M107" s="16"/>
      <c r="N107" s="2"/>
      <c r="X107" s="16"/>
      <c r="Y107" s="16"/>
      <c r="Z107" s="16"/>
      <c r="AL107" s="16"/>
      <c r="AM107" t="s">
        <v>1251</v>
      </c>
      <c r="AO107" s="16"/>
      <c r="AP107" s="16"/>
      <c r="AQ107" s="16"/>
      <c r="AS107" t="s">
        <v>1250</v>
      </c>
      <c r="AT107" s="3">
        <v>43281</v>
      </c>
      <c r="AU107" s="3">
        <v>43281</v>
      </c>
      <c r="AV107" s="2" t="s">
        <v>1272</v>
      </c>
    </row>
    <row r="108" spans="5:48" x14ac:dyDescent="0.25">
      <c r="E108" s="16"/>
      <c r="F108" s="16"/>
      <c r="G108" s="16"/>
      <c r="H108" s="16"/>
      <c r="I108" s="11" t="s">
        <v>1273</v>
      </c>
      <c r="K108" s="2"/>
      <c r="L108" s="16"/>
      <c r="M108" s="16"/>
      <c r="N108" s="2"/>
      <c r="W108" s="10" t="s">
        <v>1253</v>
      </c>
      <c r="X108" s="16" t="s">
        <v>1252</v>
      </c>
      <c r="Y108" s="17" t="s">
        <v>1268</v>
      </c>
      <c r="Z108" s="16" t="s">
        <v>1252</v>
      </c>
      <c r="AL108" s="16"/>
      <c r="AM108" t="s">
        <v>1251</v>
      </c>
      <c r="AO108" s="16"/>
      <c r="AP108" s="16"/>
      <c r="AQ108" s="16"/>
      <c r="AS108" t="s">
        <v>1250</v>
      </c>
      <c r="AT108" s="3">
        <v>43281</v>
      </c>
      <c r="AU108" s="3">
        <v>43281</v>
      </c>
      <c r="AV108" s="2" t="s">
        <v>1272</v>
      </c>
    </row>
    <row r="109" spans="5:48" x14ac:dyDescent="0.25">
      <c r="E109" s="16"/>
      <c r="F109" s="16"/>
      <c r="G109" s="16"/>
      <c r="H109" s="16"/>
      <c r="I109" s="11" t="s">
        <v>1273</v>
      </c>
      <c r="K109" s="2"/>
      <c r="L109" s="16"/>
      <c r="M109" s="16"/>
      <c r="N109" s="2"/>
      <c r="X109" s="16"/>
      <c r="Y109" s="16"/>
      <c r="Z109" s="16"/>
      <c r="AL109" s="16"/>
      <c r="AM109" t="s">
        <v>1251</v>
      </c>
      <c r="AO109" s="16"/>
      <c r="AP109" s="16"/>
      <c r="AQ109" s="16"/>
      <c r="AS109" t="s">
        <v>1250</v>
      </c>
      <c r="AT109" s="3">
        <v>43281</v>
      </c>
      <c r="AU109" s="3">
        <v>43281</v>
      </c>
      <c r="AV109" s="2" t="s">
        <v>1272</v>
      </c>
    </row>
    <row r="110" spans="5:48" x14ac:dyDescent="0.25">
      <c r="E110" s="16"/>
      <c r="F110" s="16"/>
      <c r="G110" s="16"/>
      <c r="H110" s="16"/>
      <c r="I110" s="11" t="s">
        <v>1273</v>
      </c>
      <c r="K110" s="2"/>
      <c r="L110" s="16"/>
      <c r="M110" s="16"/>
      <c r="N110" s="2"/>
      <c r="X110" s="16"/>
      <c r="Y110" s="16"/>
      <c r="Z110" s="16"/>
      <c r="AL110" s="16"/>
      <c r="AM110" t="s">
        <v>1251</v>
      </c>
      <c r="AO110" s="16"/>
      <c r="AP110" s="16"/>
      <c r="AQ110" s="16"/>
      <c r="AS110" t="s">
        <v>1250</v>
      </c>
      <c r="AT110" s="3">
        <v>43281</v>
      </c>
      <c r="AU110" s="3">
        <v>43281</v>
      </c>
      <c r="AV110" s="2" t="s">
        <v>1272</v>
      </c>
    </row>
    <row r="111" spans="5:48" x14ac:dyDescent="0.25">
      <c r="E111" s="16"/>
      <c r="F111" s="16"/>
      <c r="G111" s="16"/>
      <c r="H111" s="16"/>
      <c r="I111" s="11" t="s">
        <v>1273</v>
      </c>
      <c r="K111" s="2"/>
      <c r="L111" s="16"/>
      <c r="M111" s="16"/>
      <c r="N111" s="2"/>
      <c r="X111" s="16"/>
      <c r="Y111" s="16"/>
      <c r="Z111" s="16"/>
      <c r="AL111" s="16"/>
      <c r="AM111" t="s">
        <v>1251</v>
      </c>
      <c r="AO111" s="16"/>
      <c r="AP111" s="16"/>
      <c r="AQ111" s="16"/>
      <c r="AS111" t="s">
        <v>1250</v>
      </c>
      <c r="AT111" s="3">
        <v>43281</v>
      </c>
      <c r="AU111" s="3">
        <v>43281</v>
      </c>
      <c r="AV111" s="2" t="s">
        <v>1272</v>
      </c>
    </row>
    <row r="112" spans="5:48" x14ac:dyDescent="0.25">
      <c r="E112" s="16"/>
      <c r="F112" s="16"/>
      <c r="G112" s="16"/>
      <c r="H112" s="16"/>
      <c r="I112" s="11" t="s">
        <v>1273</v>
      </c>
      <c r="K112" s="2"/>
      <c r="L112" s="16"/>
      <c r="M112" s="16"/>
      <c r="N112" s="2"/>
      <c r="X112" s="16"/>
      <c r="Y112" s="16"/>
      <c r="Z112" s="16"/>
      <c r="AL112" s="16"/>
      <c r="AM112" t="s">
        <v>1251</v>
      </c>
      <c r="AO112" s="16"/>
      <c r="AP112" s="16"/>
      <c r="AQ112" s="16"/>
      <c r="AS112" t="s">
        <v>1250</v>
      </c>
      <c r="AT112" s="3">
        <v>43281</v>
      </c>
      <c r="AU112" s="3">
        <v>43281</v>
      </c>
      <c r="AV112" s="2" t="s">
        <v>1272</v>
      </c>
    </row>
    <row r="113" spans="5:48" x14ac:dyDescent="0.25">
      <c r="E113" s="16"/>
      <c r="F113" s="16"/>
      <c r="G113" s="16"/>
      <c r="H113" s="16"/>
      <c r="I113" s="11" t="s">
        <v>1273</v>
      </c>
      <c r="K113" s="2"/>
      <c r="L113" s="16"/>
      <c r="M113" s="16"/>
      <c r="N113" s="2"/>
      <c r="X113" s="16"/>
      <c r="Y113" s="16"/>
      <c r="Z113" s="16"/>
      <c r="AL113" s="16"/>
      <c r="AM113" t="s">
        <v>1251</v>
      </c>
      <c r="AO113" s="16"/>
      <c r="AP113" s="16"/>
      <c r="AQ113" s="16"/>
      <c r="AS113" t="s">
        <v>1250</v>
      </c>
      <c r="AT113" s="3">
        <v>43281</v>
      </c>
      <c r="AU113" s="3">
        <v>43281</v>
      </c>
      <c r="AV113" s="2" t="s">
        <v>1272</v>
      </c>
    </row>
    <row r="114" spans="5:48" x14ac:dyDescent="0.25">
      <c r="E114" s="16"/>
      <c r="F114" s="16"/>
      <c r="G114" s="16"/>
      <c r="H114" s="16"/>
      <c r="I114" s="11" t="s">
        <v>1273</v>
      </c>
      <c r="K114" s="2"/>
      <c r="L114" s="16"/>
      <c r="M114" s="16"/>
      <c r="N114" s="2"/>
      <c r="X114" s="16"/>
      <c r="Y114" s="16"/>
      <c r="Z114" s="16"/>
      <c r="AL114" s="16"/>
      <c r="AM114" t="s">
        <v>1251</v>
      </c>
      <c r="AO114" s="16"/>
      <c r="AP114" s="16"/>
      <c r="AQ114" s="16"/>
      <c r="AS114" t="s">
        <v>1250</v>
      </c>
      <c r="AT114" s="3">
        <v>43281</v>
      </c>
      <c r="AU114" s="3">
        <v>43281</v>
      </c>
      <c r="AV114" s="2" t="s">
        <v>1272</v>
      </c>
    </row>
    <row r="115" spans="5:48" x14ac:dyDescent="0.25">
      <c r="E115" s="16"/>
      <c r="F115" s="16"/>
      <c r="G115" s="16"/>
      <c r="H115" s="16"/>
      <c r="I115" s="11" t="s">
        <v>1273</v>
      </c>
      <c r="K115" s="2"/>
      <c r="L115" s="16"/>
      <c r="M115" s="16"/>
      <c r="N115" s="2"/>
      <c r="W115" s="10" t="s">
        <v>1253</v>
      </c>
      <c r="X115" s="16" t="s">
        <v>1252</v>
      </c>
      <c r="Y115" s="17" t="s">
        <v>1268</v>
      </c>
      <c r="Z115" s="16" t="s">
        <v>1252</v>
      </c>
      <c r="AL115" s="16"/>
      <c r="AM115" t="s">
        <v>1251</v>
      </c>
      <c r="AO115" s="16"/>
      <c r="AP115" s="16"/>
      <c r="AQ115" s="16"/>
      <c r="AS115" t="s">
        <v>1250</v>
      </c>
      <c r="AT115" s="3">
        <v>43281</v>
      </c>
      <c r="AU115" s="3">
        <v>43281</v>
      </c>
      <c r="AV115" s="2" t="s">
        <v>1272</v>
      </c>
    </row>
    <row r="116" spans="5:48" x14ac:dyDescent="0.25">
      <c r="E116" s="16"/>
      <c r="F116" s="16"/>
      <c r="G116" s="16"/>
      <c r="H116" s="16"/>
      <c r="I116" s="11" t="s">
        <v>1273</v>
      </c>
      <c r="K116" s="2"/>
      <c r="L116" s="16"/>
      <c r="M116" s="16"/>
      <c r="N116" s="2"/>
      <c r="X116" s="16"/>
      <c r="Y116" s="16"/>
      <c r="Z116" s="16"/>
      <c r="AL116" s="16"/>
      <c r="AM116" t="s">
        <v>1251</v>
      </c>
      <c r="AO116" s="16"/>
      <c r="AP116" s="16"/>
      <c r="AQ116" s="16"/>
      <c r="AS116" t="s">
        <v>1250</v>
      </c>
      <c r="AT116" s="3">
        <v>43281</v>
      </c>
      <c r="AU116" s="3">
        <v>43281</v>
      </c>
      <c r="AV116" s="2" t="s">
        <v>1272</v>
      </c>
    </row>
    <row r="117" spans="5:48" x14ac:dyDescent="0.25">
      <c r="E117" s="16"/>
      <c r="F117" s="16"/>
      <c r="G117" s="16"/>
      <c r="H117" s="16"/>
      <c r="I117" s="11" t="s">
        <v>1273</v>
      </c>
      <c r="K117" s="2"/>
      <c r="L117" s="16"/>
      <c r="M117" s="16"/>
      <c r="N117" s="2"/>
      <c r="X117" s="16"/>
      <c r="Y117" s="16"/>
      <c r="Z117" s="16"/>
      <c r="AL117" s="16"/>
      <c r="AM117" t="s">
        <v>1251</v>
      </c>
      <c r="AO117" s="16"/>
      <c r="AP117" s="16"/>
      <c r="AQ117" s="16"/>
      <c r="AS117" t="s">
        <v>1250</v>
      </c>
      <c r="AT117" s="3">
        <v>43281</v>
      </c>
      <c r="AU117" s="3">
        <v>43281</v>
      </c>
      <c r="AV117" s="2" t="s">
        <v>1272</v>
      </c>
    </row>
    <row r="118" spans="5:48" x14ac:dyDescent="0.25">
      <c r="E118" s="16"/>
      <c r="F118" s="16"/>
      <c r="G118" s="16"/>
      <c r="H118" s="16"/>
      <c r="I118" s="11" t="s">
        <v>1273</v>
      </c>
      <c r="K118" s="2"/>
      <c r="L118" s="16"/>
      <c r="M118" s="16"/>
      <c r="N118" s="2"/>
      <c r="X118" s="16"/>
      <c r="Y118" s="16"/>
      <c r="Z118" s="16"/>
      <c r="AL118" s="16"/>
      <c r="AM118" t="s">
        <v>1251</v>
      </c>
      <c r="AO118" s="16"/>
      <c r="AP118" s="16"/>
      <c r="AQ118" s="16"/>
      <c r="AS118" t="s">
        <v>1250</v>
      </c>
      <c r="AT118" s="3">
        <v>43281</v>
      </c>
      <c r="AU118" s="3">
        <v>43281</v>
      </c>
      <c r="AV118" s="2" t="s">
        <v>1272</v>
      </c>
    </row>
    <row r="119" spans="5:48" x14ac:dyDescent="0.25">
      <c r="E119" s="16"/>
      <c r="F119" s="16"/>
      <c r="G119" s="16"/>
      <c r="H119" s="16"/>
      <c r="I119" s="11" t="s">
        <v>1273</v>
      </c>
      <c r="K119" s="2"/>
      <c r="L119" s="16"/>
      <c r="M119" s="16"/>
      <c r="N119" s="2"/>
      <c r="X119" s="16"/>
      <c r="Y119" s="16"/>
      <c r="Z119" s="16"/>
      <c r="AL119" s="16"/>
      <c r="AM119" t="s">
        <v>1251</v>
      </c>
      <c r="AO119" s="16"/>
      <c r="AP119" s="16"/>
      <c r="AQ119" s="16"/>
      <c r="AS119" t="s">
        <v>1250</v>
      </c>
      <c r="AT119" s="3">
        <v>43281</v>
      </c>
      <c r="AU119" s="3">
        <v>43281</v>
      </c>
      <c r="AV119" s="2" t="s">
        <v>1272</v>
      </c>
    </row>
    <row r="120" spans="5:48" x14ac:dyDescent="0.25">
      <c r="E120" s="16"/>
      <c r="F120" s="16"/>
      <c r="G120" s="16"/>
      <c r="H120" s="16"/>
      <c r="I120" s="11" t="s">
        <v>1273</v>
      </c>
      <c r="K120" s="2"/>
      <c r="L120" s="16"/>
      <c r="M120" s="16"/>
      <c r="N120" s="2"/>
      <c r="X120" s="16"/>
      <c r="Y120" s="16"/>
      <c r="Z120" s="16"/>
      <c r="AL120" s="16"/>
      <c r="AM120" t="s">
        <v>1251</v>
      </c>
      <c r="AO120" s="16"/>
      <c r="AP120" s="16"/>
      <c r="AQ120" s="16"/>
      <c r="AS120" t="s">
        <v>1250</v>
      </c>
      <c r="AT120" s="3">
        <v>43281</v>
      </c>
      <c r="AU120" s="3">
        <v>43281</v>
      </c>
      <c r="AV120" s="2" t="s">
        <v>1272</v>
      </c>
    </row>
    <row r="121" spans="5:48" x14ac:dyDescent="0.25">
      <c r="E121" s="16"/>
      <c r="F121" s="16"/>
      <c r="G121" s="16"/>
      <c r="H121" s="16"/>
      <c r="I121" s="11" t="s">
        <v>1273</v>
      </c>
      <c r="K121" s="2"/>
      <c r="L121" s="16"/>
      <c r="M121" s="16"/>
      <c r="N121" s="2"/>
      <c r="W121" s="10" t="s">
        <v>1267</v>
      </c>
      <c r="X121" s="16" t="s">
        <v>1260</v>
      </c>
      <c r="Y121" s="16"/>
      <c r="Z121" s="16" t="s">
        <v>1260</v>
      </c>
      <c r="AL121" s="16"/>
      <c r="AM121" t="s">
        <v>1251</v>
      </c>
      <c r="AO121" s="16"/>
      <c r="AP121" s="16"/>
      <c r="AQ121" s="16"/>
      <c r="AS121" t="s">
        <v>1250</v>
      </c>
      <c r="AT121" s="3">
        <v>43281</v>
      </c>
      <c r="AU121" s="3">
        <v>43281</v>
      </c>
      <c r="AV121" s="2" t="s">
        <v>1272</v>
      </c>
    </row>
    <row r="122" spans="5:48" x14ac:dyDescent="0.25">
      <c r="E122" s="16"/>
      <c r="F122" s="16"/>
      <c r="G122" s="16"/>
      <c r="H122" s="16"/>
      <c r="I122" s="11" t="s">
        <v>1273</v>
      </c>
      <c r="K122" s="2"/>
      <c r="L122" s="16"/>
      <c r="M122" s="16"/>
      <c r="N122" s="2"/>
      <c r="X122" s="16"/>
      <c r="Y122" s="16"/>
      <c r="Z122" s="16"/>
      <c r="AL122" s="16"/>
      <c r="AM122" t="s">
        <v>1251</v>
      </c>
      <c r="AO122" s="16"/>
      <c r="AP122" s="16"/>
      <c r="AQ122" s="16"/>
      <c r="AS122" t="s">
        <v>1250</v>
      </c>
      <c r="AT122" s="3">
        <v>43281</v>
      </c>
      <c r="AU122" s="3">
        <v>43281</v>
      </c>
      <c r="AV122" s="2" t="s">
        <v>1272</v>
      </c>
    </row>
    <row r="123" spans="5:48" x14ac:dyDescent="0.25">
      <c r="E123" s="16"/>
      <c r="F123" s="16"/>
      <c r="G123" s="16"/>
      <c r="H123" s="16"/>
      <c r="I123" s="11" t="s">
        <v>1273</v>
      </c>
      <c r="K123" s="2"/>
      <c r="L123" s="16"/>
      <c r="M123" s="16"/>
      <c r="N123" s="2"/>
      <c r="X123" s="16"/>
      <c r="Y123" s="16"/>
      <c r="Z123" s="16"/>
      <c r="AL123" s="16"/>
      <c r="AM123" t="s">
        <v>1251</v>
      </c>
      <c r="AO123" s="16"/>
      <c r="AP123" s="16"/>
      <c r="AQ123" s="16"/>
      <c r="AS123" t="s">
        <v>1250</v>
      </c>
      <c r="AT123" s="3">
        <v>43281</v>
      </c>
      <c r="AU123" s="3">
        <v>43281</v>
      </c>
      <c r="AV123" s="2" t="s">
        <v>1272</v>
      </c>
    </row>
    <row r="124" spans="5:48" x14ac:dyDescent="0.25">
      <c r="E124" s="16"/>
      <c r="F124" s="16"/>
      <c r="G124" s="16"/>
      <c r="H124" s="16"/>
      <c r="I124" s="11" t="s">
        <v>1273</v>
      </c>
      <c r="K124" s="2"/>
      <c r="L124" s="16"/>
      <c r="M124" s="16"/>
      <c r="N124" s="2"/>
      <c r="X124" s="16"/>
      <c r="Y124" s="16"/>
      <c r="Z124" s="16"/>
      <c r="AL124" s="16"/>
      <c r="AM124" t="s">
        <v>1251</v>
      </c>
      <c r="AO124" s="16"/>
      <c r="AP124" s="16"/>
      <c r="AQ124" s="16"/>
      <c r="AS124" t="s">
        <v>1250</v>
      </c>
      <c r="AT124" s="3">
        <v>43281</v>
      </c>
      <c r="AU124" s="3">
        <v>43281</v>
      </c>
      <c r="AV124" s="2" t="s">
        <v>1272</v>
      </c>
    </row>
    <row r="125" spans="5:48" x14ac:dyDescent="0.25">
      <c r="E125" s="16"/>
      <c r="F125" s="16"/>
      <c r="G125" s="16"/>
      <c r="H125" s="16"/>
      <c r="I125" s="11" t="s">
        <v>1273</v>
      </c>
      <c r="K125" s="2"/>
      <c r="L125" s="16"/>
      <c r="M125" s="16"/>
      <c r="N125" s="2"/>
      <c r="X125" s="16"/>
      <c r="Y125" s="16"/>
      <c r="Z125" s="16"/>
      <c r="AL125" s="16"/>
      <c r="AM125" t="s">
        <v>1251</v>
      </c>
      <c r="AO125" s="16"/>
      <c r="AP125" s="16"/>
      <c r="AQ125" s="16"/>
      <c r="AS125" t="s">
        <v>1250</v>
      </c>
      <c r="AT125" s="3">
        <v>43281</v>
      </c>
      <c r="AU125" s="3">
        <v>43281</v>
      </c>
      <c r="AV125" s="2" t="s">
        <v>1272</v>
      </c>
    </row>
    <row r="126" spans="5:48" x14ac:dyDescent="0.25">
      <c r="E126" s="16"/>
      <c r="F126" s="16"/>
      <c r="G126" s="16"/>
      <c r="H126" s="16"/>
      <c r="I126" s="11" t="s">
        <v>1273</v>
      </c>
      <c r="K126" s="2"/>
      <c r="L126" s="16"/>
      <c r="M126" s="16"/>
      <c r="N126" s="2"/>
      <c r="X126" s="16"/>
      <c r="Y126" s="16"/>
      <c r="Z126" s="16"/>
      <c r="AL126" s="16"/>
      <c r="AM126" t="s">
        <v>1251</v>
      </c>
      <c r="AO126" s="16"/>
      <c r="AP126" s="16"/>
      <c r="AQ126" s="16"/>
      <c r="AS126" t="s">
        <v>1250</v>
      </c>
      <c r="AT126" s="3">
        <v>43281</v>
      </c>
      <c r="AU126" s="3">
        <v>43281</v>
      </c>
      <c r="AV126" s="2" t="s">
        <v>1272</v>
      </c>
    </row>
    <row r="127" spans="5:48" x14ac:dyDescent="0.25">
      <c r="E127" s="16"/>
      <c r="F127" s="16"/>
      <c r="G127" s="16"/>
      <c r="H127" s="16"/>
      <c r="I127" s="11" t="s">
        <v>1273</v>
      </c>
      <c r="K127" s="2"/>
      <c r="L127" s="16"/>
      <c r="M127" s="16"/>
      <c r="N127" s="2"/>
      <c r="X127" s="16" t="s">
        <v>1261</v>
      </c>
      <c r="Y127" s="16"/>
      <c r="Z127" s="16" t="s">
        <v>1261</v>
      </c>
      <c r="AA127">
        <v>11</v>
      </c>
      <c r="AL127" s="16"/>
      <c r="AM127" t="s">
        <v>1251</v>
      </c>
      <c r="AO127" s="16"/>
      <c r="AP127" s="16"/>
      <c r="AQ127" s="16"/>
      <c r="AS127" t="s">
        <v>1250</v>
      </c>
      <c r="AT127" s="3">
        <v>43281</v>
      </c>
      <c r="AU127" s="3">
        <v>43281</v>
      </c>
      <c r="AV127" s="2" t="s">
        <v>1272</v>
      </c>
    </row>
    <row r="128" spans="5:48" x14ac:dyDescent="0.25">
      <c r="E128" s="16"/>
      <c r="F128" s="16"/>
      <c r="G128" s="16"/>
      <c r="H128" s="16"/>
      <c r="I128" s="11" t="s">
        <v>1273</v>
      </c>
      <c r="K128" s="2"/>
      <c r="L128" s="16"/>
      <c r="M128" s="16"/>
      <c r="N128" s="2"/>
      <c r="X128" s="16"/>
      <c r="Y128" s="16"/>
      <c r="Z128" s="16"/>
      <c r="AL128" s="16"/>
      <c r="AM128" t="s">
        <v>1251</v>
      </c>
      <c r="AO128" s="16"/>
      <c r="AP128" s="16"/>
      <c r="AQ128" s="16"/>
      <c r="AS128" t="s">
        <v>1250</v>
      </c>
      <c r="AT128" s="3">
        <v>43281</v>
      </c>
      <c r="AU128" s="3">
        <v>43281</v>
      </c>
      <c r="AV128" s="2" t="s">
        <v>1272</v>
      </c>
    </row>
    <row r="129" spans="5:48" x14ac:dyDescent="0.25">
      <c r="E129" s="16"/>
      <c r="F129" s="16"/>
      <c r="G129" s="16"/>
      <c r="H129" s="16"/>
      <c r="I129" s="11" t="s">
        <v>1273</v>
      </c>
      <c r="K129" s="2"/>
      <c r="L129" s="16"/>
      <c r="M129" s="16"/>
      <c r="N129" s="2"/>
      <c r="X129" s="16"/>
      <c r="Y129" s="16"/>
      <c r="Z129" s="16"/>
      <c r="AL129" s="16"/>
      <c r="AM129" t="s">
        <v>1251</v>
      </c>
      <c r="AO129" s="16"/>
      <c r="AP129" s="16"/>
      <c r="AQ129" s="16"/>
      <c r="AS129" t="s">
        <v>1250</v>
      </c>
      <c r="AT129" s="3">
        <v>43281</v>
      </c>
      <c r="AU129" s="3">
        <v>43281</v>
      </c>
      <c r="AV129" s="2" t="s">
        <v>1272</v>
      </c>
    </row>
    <row r="130" spans="5:48" x14ac:dyDescent="0.25">
      <c r="E130" s="16"/>
      <c r="F130" s="16"/>
      <c r="G130" s="16"/>
      <c r="H130" s="16"/>
      <c r="I130" s="11" t="s">
        <v>1273</v>
      </c>
      <c r="K130" s="2"/>
      <c r="L130" s="16"/>
      <c r="M130" s="16"/>
      <c r="N130" s="2"/>
      <c r="W130" s="10" t="s">
        <v>1253</v>
      </c>
      <c r="X130" s="16" t="s">
        <v>1252</v>
      </c>
      <c r="Y130" s="17" t="s">
        <v>1268</v>
      </c>
      <c r="Z130" s="16" t="s">
        <v>1252</v>
      </c>
      <c r="AL130" s="16"/>
      <c r="AM130" t="s">
        <v>1251</v>
      </c>
      <c r="AO130" s="16"/>
      <c r="AP130" s="16"/>
      <c r="AQ130" s="16"/>
      <c r="AS130" t="s">
        <v>1250</v>
      </c>
      <c r="AT130" s="3">
        <v>43281</v>
      </c>
      <c r="AU130" s="3">
        <v>43281</v>
      </c>
      <c r="AV130" s="2" t="s">
        <v>1272</v>
      </c>
    </row>
    <row r="131" spans="5:48" x14ac:dyDescent="0.25">
      <c r="E131" s="16"/>
      <c r="F131" s="16"/>
      <c r="G131" s="16"/>
      <c r="H131" s="16"/>
      <c r="I131" s="11" t="s">
        <v>1273</v>
      </c>
      <c r="K131" s="2"/>
      <c r="L131" s="16"/>
      <c r="M131" s="16"/>
      <c r="N131" s="2"/>
      <c r="X131" s="16"/>
      <c r="Y131" s="16"/>
      <c r="Z131" s="16"/>
      <c r="AL131" s="16"/>
      <c r="AM131" t="s">
        <v>1251</v>
      </c>
      <c r="AO131" s="16"/>
      <c r="AP131" s="16"/>
      <c r="AQ131" s="16"/>
      <c r="AS131" t="s">
        <v>1250</v>
      </c>
      <c r="AT131" s="3">
        <v>43281</v>
      </c>
      <c r="AU131" s="3">
        <v>43281</v>
      </c>
      <c r="AV131" s="2" t="s">
        <v>1272</v>
      </c>
    </row>
    <row r="132" spans="5:48" x14ac:dyDescent="0.25">
      <c r="E132" s="16"/>
      <c r="F132" s="16"/>
      <c r="G132" s="16"/>
      <c r="H132" s="16"/>
      <c r="I132" s="11" t="s">
        <v>1273</v>
      </c>
      <c r="K132" s="2"/>
      <c r="L132" s="16"/>
      <c r="M132" s="16"/>
      <c r="N132" s="2"/>
      <c r="X132" s="16"/>
      <c r="Y132" s="16"/>
      <c r="Z132" s="16"/>
      <c r="AL132" s="16"/>
      <c r="AM132" t="s">
        <v>1251</v>
      </c>
      <c r="AO132" s="16"/>
      <c r="AP132" s="16"/>
      <c r="AQ132" s="16"/>
      <c r="AS132" t="s">
        <v>1250</v>
      </c>
      <c r="AT132" s="3">
        <v>43281</v>
      </c>
      <c r="AU132" s="3">
        <v>43281</v>
      </c>
      <c r="AV132" s="2" t="s">
        <v>1272</v>
      </c>
    </row>
    <row r="133" spans="5:48" x14ac:dyDescent="0.25">
      <c r="E133" s="16"/>
      <c r="F133" s="16"/>
      <c r="G133" s="16"/>
      <c r="H133" s="16"/>
      <c r="I133" s="11" t="s">
        <v>1273</v>
      </c>
      <c r="K133" s="2"/>
      <c r="L133" s="16"/>
      <c r="M133" s="16"/>
      <c r="N133" s="2"/>
      <c r="W133" s="10" t="s">
        <v>1253</v>
      </c>
      <c r="X133" s="16" t="s">
        <v>1252</v>
      </c>
      <c r="Y133" s="17" t="s">
        <v>1268</v>
      </c>
      <c r="Z133" s="16" t="s">
        <v>1252</v>
      </c>
      <c r="AL133" s="16"/>
      <c r="AM133" t="s">
        <v>1251</v>
      </c>
      <c r="AO133" s="16"/>
      <c r="AP133" s="16"/>
      <c r="AQ133" s="16"/>
      <c r="AS133" t="s">
        <v>1250</v>
      </c>
      <c r="AT133" s="3">
        <v>43281</v>
      </c>
      <c r="AU133" s="3">
        <v>43281</v>
      </c>
      <c r="AV133" s="2" t="s">
        <v>1272</v>
      </c>
    </row>
    <row r="134" spans="5:48" x14ac:dyDescent="0.25">
      <c r="E134" s="16"/>
      <c r="F134" s="16"/>
      <c r="G134" s="16"/>
      <c r="H134" s="16"/>
      <c r="I134" s="11" t="s">
        <v>1273</v>
      </c>
      <c r="K134" s="2"/>
      <c r="L134" s="16"/>
      <c r="M134" s="16"/>
      <c r="N134" s="2"/>
      <c r="X134" s="16"/>
      <c r="Y134" s="16"/>
      <c r="Z134" s="16"/>
      <c r="AL134" s="16"/>
      <c r="AM134" t="s">
        <v>1251</v>
      </c>
      <c r="AO134" s="16"/>
      <c r="AP134" s="16"/>
      <c r="AQ134" s="16"/>
      <c r="AS134" t="s">
        <v>1250</v>
      </c>
      <c r="AT134" s="3">
        <v>43281</v>
      </c>
      <c r="AU134" s="3">
        <v>43281</v>
      </c>
      <c r="AV134" s="2" t="s">
        <v>1272</v>
      </c>
    </row>
    <row r="135" spans="5:48" x14ac:dyDescent="0.25">
      <c r="E135" s="16"/>
      <c r="F135" s="16"/>
      <c r="G135" s="16"/>
      <c r="H135" s="16"/>
      <c r="I135" s="11" t="s">
        <v>1273</v>
      </c>
      <c r="K135" s="2"/>
      <c r="L135" s="16"/>
      <c r="M135" s="16"/>
      <c r="N135" s="2"/>
      <c r="X135" s="16"/>
      <c r="Y135" s="16"/>
      <c r="Z135" s="16"/>
      <c r="AL135" s="16"/>
      <c r="AM135" t="s">
        <v>1251</v>
      </c>
      <c r="AO135" s="16"/>
      <c r="AP135" s="16"/>
      <c r="AQ135" s="16"/>
      <c r="AS135" t="s">
        <v>1250</v>
      </c>
      <c r="AT135" s="3">
        <v>43281</v>
      </c>
      <c r="AU135" s="3">
        <v>43281</v>
      </c>
      <c r="AV135" s="2" t="s">
        <v>1272</v>
      </c>
    </row>
    <row r="136" spans="5:48" x14ac:dyDescent="0.25">
      <c r="E136" s="16"/>
      <c r="F136" s="16"/>
      <c r="G136" s="16"/>
      <c r="H136" s="16"/>
      <c r="I136" s="11" t="s">
        <v>1273</v>
      </c>
      <c r="K136" s="2"/>
      <c r="L136" s="16"/>
      <c r="M136" s="16"/>
      <c r="N136" s="2"/>
      <c r="X136" s="16"/>
      <c r="Y136" s="16"/>
      <c r="Z136" s="16"/>
      <c r="AL136" s="16"/>
      <c r="AM136" t="s">
        <v>1251</v>
      </c>
      <c r="AO136" s="16"/>
      <c r="AP136" s="16"/>
      <c r="AQ136" s="16"/>
      <c r="AS136" t="s">
        <v>1250</v>
      </c>
      <c r="AT136" s="3">
        <v>43281</v>
      </c>
      <c r="AU136" s="3">
        <v>43281</v>
      </c>
      <c r="AV136" s="2" t="s">
        <v>1272</v>
      </c>
    </row>
    <row r="137" spans="5:48" x14ac:dyDescent="0.25">
      <c r="E137" s="16"/>
      <c r="F137" s="16"/>
      <c r="G137" s="16"/>
      <c r="H137" s="16"/>
      <c r="I137" s="11" t="s">
        <v>1273</v>
      </c>
      <c r="K137" s="2"/>
      <c r="L137" s="16"/>
      <c r="M137" s="16"/>
      <c r="N137" s="2"/>
      <c r="W137" s="10"/>
      <c r="X137" s="16"/>
      <c r="Y137" s="16"/>
      <c r="Z137" s="16"/>
      <c r="AL137" s="16"/>
      <c r="AM137" t="s">
        <v>1251</v>
      </c>
      <c r="AO137" s="16"/>
      <c r="AP137" s="16"/>
      <c r="AQ137" s="16"/>
      <c r="AS137" t="s">
        <v>1250</v>
      </c>
      <c r="AT137" s="3">
        <v>43281</v>
      </c>
      <c r="AU137" s="3">
        <v>43281</v>
      </c>
      <c r="AV137" s="2" t="s">
        <v>1272</v>
      </c>
    </row>
    <row r="138" spans="5:48" x14ac:dyDescent="0.25">
      <c r="E138" s="16"/>
      <c r="F138" s="16"/>
      <c r="G138" s="16"/>
      <c r="H138" s="16"/>
      <c r="I138" s="11" t="s">
        <v>1273</v>
      </c>
      <c r="K138" s="2"/>
      <c r="L138" s="16"/>
      <c r="M138" s="16"/>
      <c r="N138" s="2"/>
      <c r="X138" s="16"/>
      <c r="Y138" s="16"/>
      <c r="Z138" s="16"/>
      <c r="AL138" s="16"/>
      <c r="AM138" t="s">
        <v>1251</v>
      </c>
      <c r="AO138" s="16"/>
      <c r="AP138" s="16"/>
      <c r="AQ138" s="16"/>
      <c r="AS138" t="s">
        <v>1250</v>
      </c>
      <c r="AT138" s="3">
        <v>43281</v>
      </c>
      <c r="AU138" s="3">
        <v>43281</v>
      </c>
      <c r="AV138" s="2" t="s">
        <v>1272</v>
      </c>
    </row>
    <row r="139" spans="5:48" x14ac:dyDescent="0.25">
      <c r="E139" s="16"/>
      <c r="F139" s="16"/>
      <c r="G139" s="16"/>
      <c r="H139" s="16"/>
      <c r="I139" s="11" t="s">
        <v>1273</v>
      </c>
      <c r="K139" s="2"/>
      <c r="L139" s="16"/>
      <c r="M139" s="16"/>
      <c r="N139" s="2"/>
      <c r="X139" s="16"/>
      <c r="Y139" s="16"/>
      <c r="Z139" s="16"/>
      <c r="AL139" s="16"/>
      <c r="AM139" t="s">
        <v>1251</v>
      </c>
      <c r="AO139" s="16"/>
      <c r="AP139" s="16"/>
      <c r="AQ139" s="16"/>
      <c r="AS139" t="s">
        <v>1250</v>
      </c>
      <c r="AT139" s="3">
        <v>43281</v>
      </c>
      <c r="AU139" s="3">
        <v>43281</v>
      </c>
      <c r="AV139" s="2" t="s">
        <v>1272</v>
      </c>
    </row>
    <row r="140" spans="5:48" x14ac:dyDescent="0.25">
      <c r="E140" s="16"/>
      <c r="F140" s="16"/>
      <c r="G140" s="16"/>
      <c r="H140" s="16"/>
      <c r="I140" s="11" t="s">
        <v>1273</v>
      </c>
      <c r="K140" s="2"/>
      <c r="L140" s="16"/>
      <c r="M140" s="16"/>
      <c r="N140" s="2"/>
      <c r="W140" s="10" t="s">
        <v>1269</v>
      </c>
      <c r="X140" s="16" t="s">
        <v>1262</v>
      </c>
      <c r="Y140" s="17" t="s">
        <v>1269</v>
      </c>
      <c r="Z140" s="16" t="s">
        <v>1262</v>
      </c>
      <c r="AL140" s="16"/>
      <c r="AM140" t="s">
        <v>1251</v>
      </c>
      <c r="AO140" s="16"/>
      <c r="AP140" s="16"/>
      <c r="AQ140" s="16"/>
      <c r="AS140" t="s">
        <v>1250</v>
      </c>
      <c r="AT140" s="3">
        <v>43281</v>
      </c>
      <c r="AU140" s="3">
        <v>43281</v>
      </c>
      <c r="AV140" s="2" t="s">
        <v>1272</v>
      </c>
    </row>
    <row r="141" spans="5:48" x14ac:dyDescent="0.25">
      <c r="E141" s="16"/>
      <c r="F141" s="16"/>
      <c r="G141" s="16"/>
      <c r="H141" s="16"/>
      <c r="I141" s="11" t="s">
        <v>1273</v>
      </c>
      <c r="K141" s="2"/>
      <c r="L141" s="16"/>
      <c r="M141" s="16"/>
      <c r="N141" s="2"/>
      <c r="X141" s="16"/>
      <c r="Y141" s="16"/>
      <c r="Z141" s="16"/>
      <c r="AL141" s="16"/>
      <c r="AM141" t="s">
        <v>1251</v>
      </c>
      <c r="AO141" s="16"/>
      <c r="AP141" s="16"/>
      <c r="AQ141" s="16"/>
      <c r="AS141" t="s">
        <v>1250</v>
      </c>
      <c r="AT141" s="3">
        <v>43281</v>
      </c>
      <c r="AU141" s="3">
        <v>43281</v>
      </c>
      <c r="AV141" s="2" t="s">
        <v>1272</v>
      </c>
    </row>
    <row r="142" spans="5:48" x14ac:dyDescent="0.25">
      <c r="E142" s="16"/>
      <c r="F142" s="16"/>
      <c r="G142" s="16"/>
      <c r="H142" s="16"/>
      <c r="I142" s="11" t="s">
        <v>1273</v>
      </c>
      <c r="K142" s="2"/>
      <c r="L142" s="16"/>
      <c r="M142" s="16"/>
      <c r="N142" s="2"/>
      <c r="X142" s="16"/>
      <c r="Y142" s="16"/>
      <c r="Z142" s="16"/>
      <c r="AL142" s="16"/>
      <c r="AM142" t="s">
        <v>1251</v>
      </c>
      <c r="AO142" s="16"/>
      <c r="AP142" s="16"/>
      <c r="AQ142" s="16"/>
      <c r="AS142" t="s">
        <v>1250</v>
      </c>
      <c r="AT142" s="3">
        <v>43281</v>
      </c>
      <c r="AU142" s="3">
        <v>43281</v>
      </c>
      <c r="AV142" s="2" t="s">
        <v>1272</v>
      </c>
    </row>
    <row r="143" spans="5:48" x14ac:dyDescent="0.25">
      <c r="E143" s="16"/>
      <c r="F143" s="16"/>
      <c r="G143" s="16"/>
      <c r="H143" s="16"/>
      <c r="I143" s="11" t="s">
        <v>1273</v>
      </c>
      <c r="K143" s="2"/>
      <c r="L143" s="16"/>
      <c r="M143" s="16"/>
      <c r="N143" s="2"/>
      <c r="X143" s="16"/>
      <c r="Y143" s="16"/>
      <c r="Z143" s="16"/>
      <c r="AL143" s="16"/>
      <c r="AM143" t="s">
        <v>1251</v>
      </c>
      <c r="AO143" s="16"/>
      <c r="AP143" s="16"/>
      <c r="AQ143" s="16"/>
      <c r="AS143" t="s">
        <v>1250</v>
      </c>
      <c r="AT143" s="3">
        <v>43281</v>
      </c>
      <c r="AU143" s="3">
        <v>43281</v>
      </c>
      <c r="AV143" s="2" t="s">
        <v>1272</v>
      </c>
    </row>
    <row r="144" spans="5:48" x14ac:dyDescent="0.25">
      <c r="E144" s="16"/>
      <c r="F144" s="16"/>
      <c r="G144" s="16"/>
      <c r="H144" s="16"/>
      <c r="I144" s="11" t="s">
        <v>1273</v>
      </c>
      <c r="K144" s="2"/>
      <c r="L144" s="16"/>
      <c r="M144" s="16"/>
      <c r="N144" s="2"/>
      <c r="X144" s="16"/>
      <c r="Y144" s="16"/>
      <c r="Z144" s="16"/>
      <c r="AL144" s="16"/>
      <c r="AM144" t="s">
        <v>1251</v>
      </c>
      <c r="AO144" s="16"/>
      <c r="AP144" s="16"/>
      <c r="AQ144" s="16"/>
      <c r="AS144" t="s">
        <v>1250</v>
      </c>
      <c r="AT144" s="3">
        <v>43281</v>
      </c>
      <c r="AU144" s="3">
        <v>43281</v>
      </c>
      <c r="AV144" s="2" t="s">
        <v>1272</v>
      </c>
    </row>
    <row r="145" spans="5:48" x14ac:dyDescent="0.25">
      <c r="E145" s="16"/>
      <c r="F145" s="16"/>
      <c r="G145" s="16"/>
      <c r="H145" s="16"/>
      <c r="I145" s="11" t="s">
        <v>1273</v>
      </c>
      <c r="K145" s="2"/>
      <c r="L145" s="16"/>
      <c r="M145" s="16"/>
      <c r="N145" s="2"/>
      <c r="X145" s="16"/>
      <c r="Y145" s="16"/>
      <c r="Z145" s="16"/>
      <c r="AL145" s="16"/>
      <c r="AM145" t="s">
        <v>1251</v>
      </c>
      <c r="AO145" s="16"/>
      <c r="AP145" s="16"/>
      <c r="AQ145" s="16"/>
      <c r="AS145" t="s">
        <v>1250</v>
      </c>
      <c r="AT145" s="3">
        <v>43281</v>
      </c>
      <c r="AU145" s="3">
        <v>43281</v>
      </c>
      <c r="AV145" s="2" t="s">
        <v>1272</v>
      </c>
    </row>
    <row r="146" spans="5:48" x14ac:dyDescent="0.25">
      <c r="E146" s="16"/>
      <c r="F146" s="16"/>
      <c r="G146" s="16"/>
      <c r="H146" s="16"/>
      <c r="I146" s="11" t="s">
        <v>1273</v>
      </c>
      <c r="K146" s="2"/>
      <c r="L146" s="16"/>
      <c r="M146" s="16"/>
      <c r="N146" s="2"/>
      <c r="X146" s="16"/>
      <c r="Y146" s="16"/>
      <c r="Z146" s="16"/>
      <c r="AL146" s="16"/>
      <c r="AM146" t="s">
        <v>1251</v>
      </c>
      <c r="AO146" s="16"/>
      <c r="AP146" s="16"/>
      <c r="AQ146" s="16"/>
      <c r="AS146" t="s">
        <v>1250</v>
      </c>
      <c r="AT146" s="3">
        <v>43281</v>
      </c>
      <c r="AU146" s="3">
        <v>43281</v>
      </c>
      <c r="AV146" s="2" t="s">
        <v>1272</v>
      </c>
    </row>
    <row r="147" spans="5:48" x14ac:dyDescent="0.25">
      <c r="E147" s="16"/>
      <c r="F147" s="16"/>
      <c r="G147" s="16"/>
      <c r="H147" s="16"/>
      <c r="I147" s="11" t="s">
        <v>1273</v>
      </c>
      <c r="K147" s="2"/>
      <c r="L147" s="16"/>
      <c r="M147" s="16"/>
      <c r="N147" s="2"/>
      <c r="W147" s="10" t="s">
        <v>1253</v>
      </c>
      <c r="X147" s="16" t="s">
        <v>1252</v>
      </c>
      <c r="Y147" s="17" t="s">
        <v>1268</v>
      </c>
      <c r="Z147" s="16" t="s">
        <v>1252</v>
      </c>
      <c r="AL147" s="16"/>
      <c r="AM147" t="s">
        <v>1251</v>
      </c>
      <c r="AO147" s="16"/>
      <c r="AP147" s="16"/>
      <c r="AQ147" s="16"/>
      <c r="AS147" t="s">
        <v>1250</v>
      </c>
      <c r="AT147" s="3">
        <v>43281</v>
      </c>
      <c r="AU147" s="3">
        <v>43281</v>
      </c>
      <c r="AV147" s="2" t="s">
        <v>1272</v>
      </c>
    </row>
    <row r="148" spans="5:48" x14ac:dyDescent="0.25">
      <c r="E148" s="16"/>
      <c r="F148" s="16"/>
      <c r="G148" s="16"/>
      <c r="H148" s="16"/>
      <c r="I148" s="11" t="s">
        <v>1273</v>
      </c>
      <c r="K148" s="2"/>
      <c r="L148" s="16"/>
      <c r="M148" s="16"/>
      <c r="N148" s="2"/>
      <c r="X148" s="16"/>
      <c r="Y148" s="16"/>
      <c r="Z148" s="16"/>
      <c r="AL148" s="16"/>
      <c r="AM148" t="s">
        <v>1251</v>
      </c>
      <c r="AO148" s="16"/>
      <c r="AP148" s="16"/>
      <c r="AQ148" s="16"/>
      <c r="AS148" t="s">
        <v>1250</v>
      </c>
      <c r="AT148" s="3">
        <v>43281</v>
      </c>
      <c r="AU148" s="3">
        <v>43281</v>
      </c>
      <c r="AV148" s="2" t="s">
        <v>1272</v>
      </c>
    </row>
    <row r="149" spans="5:48" x14ac:dyDescent="0.25">
      <c r="E149" s="16"/>
      <c r="F149" s="16"/>
      <c r="G149" s="16"/>
      <c r="H149" s="16"/>
      <c r="I149" s="11" t="s">
        <v>1273</v>
      </c>
      <c r="K149" s="2"/>
      <c r="L149" s="16"/>
      <c r="M149" s="16"/>
      <c r="N149" s="2"/>
      <c r="X149" s="16"/>
      <c r="Y149" s="16"/>
      <c r="Z149" s="16"/>
      <c r="AL149" s="16"/>
      <c r="AM149" t="s">
        <v>1251</v>
      </c>
      <c r="AO149" s="16"/>
      <c r="AP149" s="16"/>
      <c r="AQ149" s="16"/>
      <c r="AS149" t="s">
        <v>1250</v>
      </c>
      <c r="AT149" s="3">
        <v>43281</v>
      </c>
      <c r="AU149" s="3">
        <v>43281</v>
      </c>
      <c r="AV149" s="2" t="s">
        <v>1272</v>
      </c>
    </row>
    <row r="150" spans="5:48" x14ac:dyDescent="0.25">
      <c r="E150" s="16"/>
      <c r="F150" s="16"/>
      <c r="G150" s="16"/>
      <c r="H150" s="16"/>
      <c r="I150" s="11" t="s">
        <v>1273</v>
      </c>
      <c r="K150" s="2"/>
      <c r="L150" s="16"/>
      <c r="M150" s="16"/>
      <c r="N150" s="2"/>
      <c r="W150" s="10" t="s">
        <v>1253</v>
      </c>
      <c r="X150" s="16" t="s">
        <v>1252</v>
      </c>
      <c r="Y150" s="17" t="s">
        <v>1268</v>
      </c>
      <c r="Z150" s="16" t="s">
        <v>1252</v>
      </c>
      <c r="AL150" s="16"/>
      <c r="AM150" t="s">
        <v>1251</v>
      </c>
      <c r="AO150" s="16"/>
      <c r="AP150" s="16"/>
      <c r="AQ150" s="16"/>
      <c r="AS150" t="s">
        <v>1250</v>
      </c>
      <c r="AT150" s="3">
        <v>43281</v>
      </c>
      <c r="AU150" s="3">
        <v>43281</v>
      </c>
      <c r="AV150" s="2" t="s">
        <v>1272</v>
      </c>
    </row>
    <row r="151" spans="5:48" x14ac:dyDescent="0.25">
      <c r="E151" s="16"/>
      <c r="F151" s="16"/>
      <c r="G151" s="16"/>
      <c r="H151" s="16"/>
      <c r="I151" s="11" t="s">
        <v>1273</v>
      </c>
      <c r="K151" s="2"/>
      <c r="L151" s="16"/>
      <c r="M151" s="16"/>
      <c r="N151" s="2"/>
      <c r="X151" s="16"/>
      <c r="Y151" s="16"/>
      <c r="Z151" s="16"/>
      <c r="AL151" s="16"/>
      <c r="AM151" t="s">
        <v>1251</v>
      </c>
      <c r="AO151" s="16"/>
      <c r="AP151" s="16"/>
      <c r="AQ151" s="16"/>
      <c r="AS151" t="s">
        <v>1250</v>
      </c>
      <c r="AT151" s="3">
        <v>43281</v>
      </c>
      <c r="AU151" s="3">
        <v>43281</v>
      </c>
      <c r="AV151" s="2" t="s">
        <v>1272</v>
      </c>
    </row>
    <row r="152" spans="5:48" x14ac:dyDescent="0.25">
      <c r="E152" s="16"/>
      <c r="F152" s="16"/>
      <c r="G152" s="16"/>
      <c r="H152" s="16"/>
      <c r="I152" s="11" t="s">
        <v>1273</v>
      </c>
      <c r="K152" s="2"/>
      <c r="L152" s="16"/>
      <c r="M152" s="16"/>
      <c r="N152" s="2"/>
      <c r="W152" s="10" t="s">
        <v>1267</v>
      </c>
      <c r="X152" s="16" t="s">
        <v>1260</v>
      </c>
      <c r="Y152" s="16"/>
      <c r="Z152" s="16" t="s">
        <v>1260</v>
      </c>
      <c r="AL152" s="16"/>
      <c r="AM152" t="s">
        <v>1251</v>
      </c>
      <c r="AO152" s="16"/>
      <c r="AP152" s="16"/>
      <c r="AQ152" s="16"/>
      <c r="AS152" t="s">
        <v>1250</v>
      </c>
      <c r="AT152" s="3">
        <v>43281</v>
      </c>
      <c r="AU152" s="3">
        <v>43281</v>
      </c>
      <c r="AV152" s="2" t="s">
        <v>1272</v>
      </c>
    </row>
    <row r="153" spans="5:48" x14ac:dyDescent="0.25">
      <c r="E153" s="16"/>
      <c r="F153" s="16"/>
      <c r="G153" s="16"/>
      <c r="H153" s="16"/>
      <c r="I153" s="11" t="s">
        <v>1273</v>
      </c>
      <c r="K153" s="2"/>
      <c r="L153" s="16"/>
      <c r="M153" s="16"/>
      <c r="N153" s="2"/>
      <c r="X153" s="16"/>
      <c r="Y153" s="16"/>
      <c r="Z153" s="16"/>
      <c r="AL153" s="16"/>
      <c r="AM153" t="s">
        <v>1251</v>
      </c>
      <c r="AO153" s="16"/>
      <c r="AP153" s="16"/>
      <c r="AQ153" s="16"/>
      <c r="AS153" t="s">
        <v>1250</v>
      </c>
      <c r="AT153" s="3">
        <v>43281</v>
      </c>
      <c r="AU153" s="3">
        <v>43281</v>
      </c>
      <c r="AV153" s="2" t="s">
        <v>1272</v>
      </c>
    </row>
    <row r="154" spans="5:48" x14ac:dyDescent="0.25">
      <c r="E154" s="16"/>
      <c r="F154" s="16"/>
      <c r="G154" s="16"/>
      <c r="H154" s="16"/>
      <c r="I154" s="11" t="s">
        <v>1273</v>
      </c>
      <c r="K154" s="2"/>
      <c r="L154" s="16"/>
      <c r="M154" s="16"/>
      <c r="N154" s="2"/>
      <c r="W154" s="10" t="s">
        <v>1270</v>
      </c>
      <c r="X154" s="16" t="s">
        <v>1263</v>
      </c>
      <c r="Y154" s="16"/>
      <c r="Z154" s="16" t="s">
        <v>1263</v>
      </c>
      <c r="AA154" s="10">
        <v>15</v>
      </c>
      <c r="AL154" s="16"/>
      <c r="AM154" t="s">
        <v>1251</v>
      </c>
      <c r="AO154" s="16"/>
      <c r="AP154" s="16"/>
      <c r="AQ154" s="16"/>
      <c r="AS154" t="s">
        <v>1250</v>
      </c>
      <c r="AT154" s="3">
        <v>43281</v>
      </c>
      <c r="AU154" s="3">
        <v>43281</v>
      </c>
      <c r="AV154" s="2" t="s">
        <v>1272</v>
      </c>
    </row>
    <row r="155" spans="5:48" x14ac:dyDescent="0.25">
      <c r="E155" s="16"/>
      <c r="F155" s="16"/>
      <c r="G155" s="16"/>
      <c r="H155" s="16"/>
      <c r="I155" s="11" t="s">
        <v>1273</v>
      </c>
      <c r="K155" s="2"/>
      <c r="L155" s="16"/>
      <c r="M155" s="16"/>
      <c r="N155" s="2"/>
      <c r="W155" s="10" t="s">
        <v>1253</v>
      </c>
      <c r="X155" s="16" t="s">
        <v>1252</v>
      </c>
      <c r="Y155" s="17" t="s">
        <v>1268</v>
      </c>
      <c r="Z155" s="16" t="s">
        <v>1252</v>
      </c>
      <c r="AL155" s="16"/>
      <c r="AM155" t="s">
        <v>1251</v>
      </c>
      <c r="AO155" s="16"/>
      <c r="AP155" s="16"/>
      <c r="AQ155" s="16"/>
      <c r="AS155" t="s">
        <v>1250</v>
      </c>
      <c r="AT155" s="3">
        <v>43281</v>
      </c>
      <c r="AU155" s="3">
        <v>43281</v>
      </c>
      <c r="AV155" s="2" t="s">
        <v>1272</v>
      </c>
    </row>
    <row r="156" spans="5:48" x14ac:dyDescent="0.25">
      <c r="E156" s="16"/>
      <c r="F156" s="16"/>
      <c r="G156" s="16"/>
      <c r="H156" s="16"/>
      <c r="I156" s="11" t="s">
        <v>1273</v>
      </c>
      <c r="K156" s="2"/>
      <c r="L156" s="16"/>
      <c r="M156" s="16"/>
      <c r="N156" s="2"/>
      <c r="X156" s="16"/>
      <c r="Y156" s="16"/>
      <c r="Z156" s="16"/>
      <c r="AL156" s="16"/>
      <c r="AM156" t="s">
        <v>1251</v>
      </c>
      <c r="AO156" s="16"/>
      <c r="AP156" s="16"/>
      <c r="AQ156" s="16"/>
      <c r="AS156" t="s">
        <v>1250</v>
      </c>
      <c r="AT156" s="3">
        <v>43281</v>
      </c>
      <c r="AU156" s="3">
        <v>43281</v>
      </c>
      <c r="AV156" s="2" t="s">
        <v>1272</v>
      </c>
    </row>
    <row r="157" spans="5:48" x14ac:dyDescent="0.25">
      <c r="E157" s="16"/>
      <c r="F157" s="16"/>
      <c r="G157" s="16"/>
      <c r="H157" s="16"/>
      <c r="I157" s="11" t="s">
        <v>1273</v>
      </c>
      <c r="K157" s="2"/>
      <c r="L157" s="16"/>
      <c r="M157" s="16"/>
      <c r="N157" s="2"/>
      <c r="W157" s="10" t="s">
        <v>1253</v>
      </c>
      <c r="X157" s="16" t="s">
        <v>1264</v>
      </c>
      <c r="Y157" s="17" t="s">
        <v>1268</v>
      </c>
      <c r="Z157" s="16" t="s">
        <v>1264</v>
      </c>
      <c r="AL157" s="16"/>
      <c r="AM157" t="s">
        <v>1251</v>
      </c>
      <c r="AO157" s="16"/>
      <c r="AP157" s="16"/>
      <c r="AQ157" s="16"/>
      <c r="AS157" t="s">
        <v>1250</v>
      </c>
      <c r="AT157" s="3">
        <v>43281</v>
      </c>
      <c r="AU157" s="3">
        <v>43281</v>
      </c>
      <c r="AV157" s="2" t="s">
        <v>1272</v>
      </c>
    </row>
    <row r="158" spans="5:48" x14ac:dyDescent="0.25">
      <c r="E158" s="16"/>
      <c r="F158" s="16"/>
      <c r="G158" s="16"/>
      <c r="H158" s="16"/>
      <c r="I158" s="11" t="s">
        <v>1273</v>
      </c>
      <c r="K158" s="2"/>
      <c r="L158" s="16"/>
      <c r="M158" s="16"/>
      <c r="N158" s="2"/>
      <c r="X158" s="16"/>
      <c r="Y158" s="16"/>
      <c r="Z158" s="16"/>
      <c r="AL158" s="16"/>
      <c r="AM158" t="s">
        <v>1251</v>
      </c>
      <c r="AO158" s="16"/>
      <c r="AP158" s="16"/>
      <c r="AQ158" s="16"/>
      <c r="AS158" t="s">
        <v>1250</v>
      </c>
      <c r="AT158" s="3">
        <v>43281</v>
      </c>
      <c r="AU158" s="3">
        <v>43281</v>
      </c>
      <c r="AV158" s="2" t="s">
        <v>1272</v>
      </c>
    </row>
    <row r="159" spans="5:48" x14ac:dyDescent="0.25">
      <c r="E159" s="16"/>
      <c r="F159" s="16"/>
      <c r="G159" s="16"/>
      <c r="H159" s="16"/>
      <c r="I159" s="11" t="s">
        <v>1273</v>
      </c>
      <c r="K159" s="2"/>
      <c r="L159" s="16"/>
      <c r="M159" s="16"/>
      <c r="N159" s="2"/>
      <c r="X159" s="16"/>
      <c r="Y159" s="16"/>
      <c r="Z159" s="16"/>
      <c r="AL159" s="16"/>
      <c r="AM159" t="s">
        <v>1251</v>
      </c>
      <c r="AO159" s="16"/>
      <c r="AP159" s="16"/>
      <c r="AQ159" s="16"/>
      <c r="AS159" t="s">
        <v>1250</v>
      </c>
      <c r="AT159" s="3">
        <v>43281</v>
      </c>
      <c r="AU159" s="3">
        <v>43281</v>
      </c>
      <c r="AV159" s="2" t="s">
        <v>1272</v>
      </c>
    </row>
    <row r="160" spans="5:48" x14ac:dyDescent="0.25">
      <c r="E160" s="16"/>
      <c r="F160" s="16"/>
      <c r="G160" s="16"/>
      <c r="H160" s="16"/>
      <c r="I160" s="11" t="s">
        <v>1273</v>
      </c>
      <c r="K160" s="2"/>
      <c r="L160" s="16"/>
      <c r="M160" s="16"/>
      <c r="N160" s="2"/>
      <c r="X160" s="16"/>
      <c r="Y160" s="16"/>
      <c r="Z160" s="16"/>
      <c r="AL160" s="16"/>
      <c r="AM160" t="s">
        <v>1251</v>
      </c>
      <c r="AO160" s="16"/>
      <c r="AP160" s="16"/>
      <c r="AQ160" s="16"/>
      <c r="AS160" t="s">
        <v>1250</v>
      </c>
      <c r="AT160" s="3">
        <v>43281</v>
      </c>
      <c r="AU160" s="3">
        <v>43281</v>
      </c>
      <c r="AV160" s="2" t="s">
        <v>1272</v>
      </c>
    </row>
    <row r="161" spans="5:48" x14ac:dyDescent="0.25">
      <c r="E161" s="16"/>
      <c r="F161" s="16"/>
      <c r="G161" s="16"/>
      <c r="H161" s="16"/>
      <c r="I161" s="11" t="s">
        <v>1273</v>
      </c>
      <c r="K161" s="2"/>
      <c r="L161" s="16"/>
      <c r="M161" s="16"/>
      <c r="N161" s="2"/>
      <c r="W161" s="10" t="s">
        <v>1253</v>
      </c>
      <c r="X161" s="16" t="s">
        <v>1252</v>
      </c>
      <c r="Y161" s="17" t="s">
        <v>1268</v>
      </c>
      <c r="Z161" s="16" t="s">
        <v>1252</v>
      </c>
      <c r="AL161" s="16"/>
      <c r="AM161" t="s">
        <v>1251</v>
      </c>
      <c r="AO161" s="16"/>
      <c r="AP161" s="16"/>
      <c r="AQ161" s="16"/>
      <c r="AS161" t="s">
        <v>1250</v>
      </c>
      <c r="AT161" s="3">
        <v>43281</v>
      </c>
      <c r="AU161" s="3">
        <v>43281</v>
      </c>
      <c r="AV161" s="2" t="s">
        <v>1272</v>
      </c>
    </row>
    <row r="162" spans="5:48" x14ac:dyDescent="0.25">
      <c r="E162" s="16"/>
      <c r="F162" s="16"/>
      <c r="G162" s="16"/>
      <c r="H162" s="16"/>
      <c r="I162" s="11" t="s">
        <v>1273</v>
      </c>
      <c r="K162" s="2"/>
      <c r="L162" s="16"/>
      <c r="M162" s="16"/>
      <c r="N162" s="2"/>
      <c r="W162" s="10" t="s">
        <v>1271</v>
      </c>
      <c r="X162" s="16" t="s">
        <v>1265</v>
      </c>
      <c r="Y162" s="16"/>
      <c r="Z162" s="16" t="s">
        <v>1265</v>
      </c>
      <c r="AA162">
        <v>19</v>
      </c>
      <c r="AL162" s="16"/>
      <c r="AM162" t="s">
        <v>1251</v>
      </c>
      <c r="AO162" s="16"/>
      <c r="AP162" s="16"/>
      <c r="AQ162" s="16"/>
      <c r="AS162" t="s">
        <v>1250</v>
      </c>
      <c r="AT162" s="3">
        <v>43281</v>
      </c>
      <c r="AU162" s="3">
        <v>43281</v>
      </c>
      <c r="AV162" s="2" t="s">
        <v>1272</v>
      </c>
    </row>
    <row r="163" spans="5:48" x14ac:dyDescent="0.25">
      <c r="E163" s="16"/>
      <c r="F163" s="16"/>
      <c r="G163" s="16"/>
      <c r="H163" s="16"/>
      <c r="I163" s="11" t="s">
        <v>1273</v>
      </c>
      <c r="K163" s="2"/>
      <c r="L163" s="16"/>
      <c r="M163" s="16"/>
      <c r="N163" s="2"/>
      <c r="W163" s="10" t="s">
        <v>1253</v>
      </c>
      <c r="X163" s="16" t="s">
        <v>1252</v>
      </c>
      <c r="Y163" s="17" t="s">
        <v>1268</v>
      </c>
      <c r="Z163" s="16" t="s">
        <v>1252</v>
      </c>
      <c r="AL163" s="16"/>
      <c r="AM163" t="s">
        <v>1251</v>
      </c>
      <c r="AO163" s="16"/>
      <c r="AP163" s="16"/>
      <c r="AQ163" s="16"/>
      <c r="AS163" t="s">
        <v>1250</v>
      </c>
      <c r="AT163" s="3">
        <v>43281</v>
      </c>
      <c r="AU163" s="3">
        <v>43281</v>
      </c>
      <c r="AV163" s="2" t="s">
        <v>1272</v>
      </c>
    </row>
    <row r="164" spans="5:48" x14ac:dyDescent="0.25">
      <c r="E164" s="16"/>
      <c r="F164" s="16"/>
      <c r="G164" s="16"/>
      <c r="H164" s="16"/>
      <c r="I164" s="11" t="s">
        <v>1273</v>
      </c>
      <c r="K164" s="2"/>
      <c r="L164" s="16"/>
      <c r="M164" s="16"/>
      <c r="N164" s="2"/>
      <c r="W164" s="10" t="s">
        <v>1253</v>
      </c>
      <c r="X164" s="16" t="s">
        <v>1252</v>
      </c>
      <c r="Y164" s="17" t="s">
        <v>1268</v>
      </c>
      <c r="Z164" s="16" t="s">
        <v>1252</v>
      </c>
      <c r="AL164" s="16"/>
      <c r="AM164" t="s">
        <v>1251</v>
      </c>
      <c r="AO164" s="16"/>
      <c r="AP164" s="16"/>
      <c r="AQ164" s="16"/>
      <c r="AS164" t="s">
        <v>1250</v>
      </c>
      <c r="AT164" s="3">
        <v>43281</v>
      </c>
      <c r="AU164" s="3">
        <v>43281</v>
      </c>
      <c r="AV164" s="2" t="s">
        <v>1272</v>
      </c>
    </row>
    <row r="165" spans="5:48" x14ac:dyDescent="0.25">
      <c r="E165" s="16"/>
      <c r="F165" s="16"/>
      <c r="G165" s="16"/>
      <c r="H165" s="16"/>
      <c r="I165" s="11" t="s">
        <v>1273</v>
      </c>
      <c r="K165" s="2"/>
      <c r="L165" s="16"/>
      <c r="M165" s="16"/>
      <c r="N165" s="2"/>
      <c r="W165">
        <v>193</v>
      </c>
      <c r="X165" s="16" t="s">
        <v>1266</v>
      </c>
      <c r="Y165" s="16"/>
      <c r="Z165" s="16" t="s">
        <v>1266</v>
      </c>
      <c r="AA165">
        <v>30</v>
      </c>
      <c r="AL165" s="16"/>
      <c r="AM165" t="s">
        <v>1251</v>
      </c>
      <c r="AO165" s="16"/>
      <c r="AP165" s="16"/>
      <c r="AQ165" s="16"/>
      <c r="AS165" t="s">
        <v>1250</v>
      </c>
      <c r="AT165" s="3">
        <v>43281</v>
      </c>
      <c r="AU165" s="3">
        <v>43281</v>
      </c>
      <c r="AV165" s="2" t="s">
        <v>1272</v>
      </c>
    </row>
    <row r="166" spans="5:48" x14ac:dyDescent="0.25">
      <c r="E166" s="16"/>
      <c r="F166" s="16"/>
      <c r="G166" s="16"/>
      <c r="H166" s="16"/>
      <c r="I166" s="11" t="s">
        <v>1273</v>
      </c>
      <c r="K166" s="2"/>
      <c r="L166" s="16"/>
      <c r="M166" s="16"/>
      <c r="N166" s="2"/>
      <c r="W166" s="10" t="s">
        <v>1253</v>
      </c>
      <c r="X166" s="16" t="s">
        <v>1252</v>
      </c>
      <c r="Y166" s="17" t="s">
        <v>1268</v>
      </c>
      <c r="Z166" s="16" t="s">
        <v>1252</v>
      </c>
      <c r="AL166" s="16"/>
      <c r="AM166" t="s">
        <v>1251</v>
      </c>
      <c r="AO166" s="16"/>
      <c r="AP166" s="16"/>
      <c r="AQ166" s="16"/>
      <c r="AS166" t="s">
        <v>1250</v>
      </c>
      <c r="AT166" s="3">
        <v>43281</v>
      </c>
      <c r="AU166" s="3">
        <v>43281</v>
      </c>
      <c r="AV166" s="2" t="s">
        <v>1272</v>
      </c>
    </row>
    <row r="167" spans="5:48" x14ac:dyDescent="0.25">
      <c r="E167" s="16"/>
      <c r="F167" s="16"/>
      <c r="G167" s="16"/>
      <c r="H167" s="16"/>
      <c r="I167" s="11" t="s">
        <v>1273</v>
      </c>
      <c r="K167" s="2"/>
      <c r="L167" s="16"/>
      <c r="M167" s="16"/>
      <c r="N167" s="2"/>
      <c r="X167" s="16"/>
      <c r="Y167" s="16"/>
      <c r="Z167" s="16"/>
      <c r="AL167" s="16"/>
      <c r="AM167" t="s">
        <v>1251</v>
      </c>
      <c r="AO167" s="16"/>
      <c r="AP167" s="16"/>
      <c r="AQ167" s="16"/>
      <c r="AS167" t="s">
        <v>1250</v>
      </c>
      <c r="AT167" s="3">
        <v>43281</v>
      </c>
      <c r="AU167" s="3">
        <v>43281</v>
      </c>
      <c r="AV167" s="2" t="s">
        <v>1272</v>
      </c>
    </row>
    <row r="168" spans="5:48" x14ac:dyDescent="0.25">
      <c r="E168" s="16"/>
      <c r="F168" s="16"/>
      <c r="G168" s="16"/>
      <c r="H168" s="16"/>
      <c r="I168" s="11" t="s">
        <v>1273</v>
      </c>
      <c r="K168" s="2"/>
      <c r="L168" s="16"/>
      <c r="M168" s="16"/>
      <c r="N168" s="2"/>
      <c r="X168" s="16"/>
      <c r="Y168" s="16"/>
      <c r="Z168" s="16"/>
      <c r="AL168" s="16"/>
      <c r="AM168" t="s">
        <v>1251</v>
      </c>
      <c r="AO168" s="16"/>
      <c r="AP168" s="16"/>
      <c r="AQ168" s="16"/>
      <c r="AS168" t="s">
        <v>1250</v>
      </c>
      <c r="AT168" s="3">
        <v>43281</v>
      </c>
      <c r="AU168" s="3">
        <v>43281</v>
      </c>
      <c r="AV168" s="2" t="s">
        <v>1272</v>
      </c>
    </row>
    <row r="169" spans="5:48" x14ac:dyDescent="0.25">
      <c r="E169" s="16"/>
      <c r="F169" s="16"/>
      <c r="G169" s="16"/>
      <c r="H169" s="16"/>
      <c r="I169" s="11" t="s">
        <v>1273</v>
      </c>
      <c r="K169" s="2"/>
      <c r="L169" s="16"/>
      <c r="M169" s="16"/>
      <c r="N169" s="2"/>
      <c r="X169" s="16"/>
      <c r="Y169" s="16"/>
      <c r="Z169" s="16"/>
      <c r="AL169" s="16"/>
      <c r="AM169" t="s">
        <v>1251</v>
      </c>
      <c r="AO169" s="16"/>
      <c r="AP169" s="16"/>
      <c r="AQ169" s="16"/>
      <c r="AS169" t="s">
        <v>1250</v>
      </c>
      <c r="AT169" s="3">
        <v>43281</v>
      </c>
      <c r="AU169" s="3">
        <v>43281</v>
      </c>
      <c r="AV169" s="2" t="s">
        <v>1272</v>
      </c>
    </row>
    <row r="170" spans="5:48" x14ac:dyDescent="0.25">
      <c r="E170" s="16"/>
      <c r="F170" s="16"/>
      <c r="G170" s="16"/>
      <c r="H170" s="16"/>
      <c r="I170" s="11" t="s">
        <v>1273</v>
      </c>
      <c r="K170" s="2"/>
      <c r="L170" s="16"/>
      <c r="M170" s="16"/>
      <c r="N170" s="2"/>
      <c r="X170" s="16"/>
      <c r="Y170" s="16"/>
      <c r="Z170" s="16"/>
      <c r="AL170" s="16"/>
      <c r="AM170" t="s">
        <v>1251</v>
      </c>
      <c r="AO170" s="16"/>
      <c r="AP170" s="16"/>
      <c r="AQ170" s="16"/>
      <c r="AS170" t="s">
        <v>1250</v>
      </c>
      <c r="AT170" s="3">
        <v>43281</v>
      </c>
      <c r="AU170" s="3">
        <v>43281</v>
      </c>
      <c r="AV170" s="2" t="s">
        <v>1272</v>
      </c>
    </row>
    <row r="171" spans="5:48" x14ac:dyDescent="0.25">
      <c r="E171" s="16"/>
      <c r="F171" s="16"/>
      <c r="G171" s="16"/>
      <c r="H171" s="16"/>
      <c r="I171" s="11" t="s">
        <v>1273</v>
      </c>
      <c r="K171" s="2"/>
      <c r="L171" s="16"/>
      <c r="M171" s="16"/>
      <c r="N171" s="2"/>
      <c r="X171" s="16"/>
      <c r="Y171" s="16"/>
      <c r="Z171" s="16"/>
      <c r="AL171" s="16"/>
      <c r="AM171" t="s">
        <v>1251</v>
      </c>
      <c r="AO171" s="16"/>
      <c r="AP171" s="16"/>
      <c r="AQ171" s="16"/>
      <c r="AS171" t="s">
        <v>1250</v>
      </c>
      <c r="AT171" s="3">
        <v>43281</v>
      </c>
      <c r="AU171" s="3">
        <v>43281</v>
      </c>
      <c r="AV171" s="2" t="s">
        <v>1272</v>
      </c>
    </row>
    <row r="172" spans="5:48" x14ac:dyDescent="0.25">
      <c r="E172" s="16"/>
      <c r="F172" s="16"/>
      <c r="G172" s="16"/>
      <c r="H172" s="16"/>
      <c r="I172" s="11" t="s">
        <v>1273</v>
      </c>
      <c r="K172" s="2"/>
      <c r="L172" s="16"/>
      <c r="M172" s="16"/>
      <c r="N172" s="2"/>
      <c r="W172" s="10" t="s">
        <v>1253</v>
      </c>
      <c r="X172" s="16" t="s">
        <v>1252</v>
      </c>
      <c r="Y172" s="17" t="s">
        <v>1268</v>
      </c>
      <c r="Z172" s="16" t="s">
        <v>1252</v>
      </c>
      <c r="AL172" s="16"/>
      <c r="AM172" t="s">
        <v>1251</v>
      </c>
      <c r="AO172" s="16"/>
      <c r="AP172" s="16"/>
      <c r="AQ172" s="16"/>
      <c r="AS172" t="s">
        <v>1250</v>
      </c>
      <c r="AT172" s="3">
        <v>43281</v>
      </c>
      <c r="AU172" s="3">
        <v>43281</v>
      </c>
      <c r="AV172" s="2" t="s">
        <v>1272</v>
      </c>
    </row>
    <row r="173" spans="5:48" x14ac:dyDescent="0.25">
      <c r="E173" s="16"/>
      <c r="F173" s="16"/>
      <c r="G173" s="16"/>
      <c r="H173" s="16"/>
      <c r="I173" s="11" t="s">
        <v>1273</v>
      </c>
      <c r="K173" s="2"/>
      <c r="L173" s="16"/>
      <c r="M173" s="16"/>
      <c r="N173" s="2"/>
      <c r="W173" s="10" t="s">
        <v>1253</v>
      </c>
      <c r="X173" s="16" t="s">
        <v>1252</v>
      </c>
      <c r="Y173" s="17" t="s">
        <v>1268</v>
      </c>
      <c r="Z173" s="16" t="s">
        <v>1252</v>
      </c>
      <c r="AL173" s="16"/>
      <c r="AM173" t="s">
        <v>1251</v>
      </c>
      <c r="AO173" s="16"/>
      <c r="AP173" s="16"/>
      <c r="AQ173" s="16"/>
      <c r="AS173" t="s">
        <v>1250</v>
      </c>
      <c r="AT173" s="3">
        <v>43281</v>
      </c>
      <c r="AU173" s="3">
        <v>43281</v>
      </c>
      <c r="AV173" s="2" t="s">
        <v>1272</v>
      </c>
    </row>
    <row r="174" spans="5:48" x14ac:dyDescent="0.25">
      <c r="E174" s="16"/>
      <c r="F174" s="16"/>
      <c r="G174" s="16"/>
      <c r="H174" s="16"/>
      <c r="I174" s="11" t="s">
        <v>1273</v>
      </c>
      <c r="K174" s="2"/>
      <c r="L174" s="16"/>
      <c r="M174" s="16"/>
      <c r="N174" s="2"/>
      <c r="X174" s="16"/>
      <c r="Y174" s="16"/>
      <c r="Z174" s="16"/>
      <c r="AL174" s="16"/>
      <c r="AM174" t="s">
        <v>1251</v>
      </c>
      <c r="AO174" s="16"/>
      <c r="AP174" s="16"/>
      <c r="AQ174" s="16"/>
      <c r="AS174" t="s">
        <v>1250</v>
      </c>
      <c r="AT174" s="3">
        <v>43281</v>
      </c>
      <c r="AU174" s="3">
        <v>43281</v>
      </c>
      <c r="AV174" s="2" t="s">
        <v>1272</v>
      </c>
    </row>
    <row r="175" spans="5:48" x14ac:dyDescent="0.25">
      <c r="E175" s="16"/>
      <c r="F175" s="16"/>
      <c r="G175" s="16"/>
      <c r="H175" s="16"/>
      <c r="I175" s="11" t="s">
        <v>1273</v>
      </c>
      <c r="K175" s="2"/>
      <c r="L175" s="16"/>
      <c r="M175" s="16"/>
      <c r="N175" s="2"/>
      <c r="X175" s="16"/>
      <c r="Y175" s="16"/>
      <c r="Z175" s="16"/>
      <c r="AL175" s="16"/>
      <c r="AM175" t="s">
        <v>1251</v>
      </c>
      <c r="AO175" s="16"/>
      <c r="AP175" s="16"/>
      <c r="AQ175" s="16"/>
      <c r="AS175" t="s">
        <v>1250</v>
      </c>
      <c r="AT175" s="3">
        <v>43281</v>
      </c>
      <c r="AU175" s="3">
        <v>43281</v>
      </c>
      <c r="AV175" s="2" t="s">
        <v>1272</v>
      </c>
    </row>
    <row r="176" spans="5:48" x14ac:dyDescent="0.25">
      <c r="E176" s="16"/>
      <c r="F176" s="16"/>
      <c r="G176" s="16"/>
      <c r="H176" s="16"/>
      <c r="I176" s="11" t="s">
        <v>1273</v>
      </c>
      <c r="K176" s="2"/>
      <c r="L176" s="16"/>
      <c r="M176" s="16"/>
      <c r="N176" s="2"/>
      <c r="W176" s="10" t="s">
        <v>1253</v>
      </c>
      <c r="X176" s="16" t="s">
        <v>1252</v>
      </c>
      <c r="Y176" s="17" t="s">
        <v>1268</v>
      </c>
      <c r="Z176" s="16" t="s">
        <v>1252</v>
      </c>
      <c r="AL176" s="16"/>
      <c r="AM176" t="s">
        <v>1251</v>
      </c>
      <c r="AO176" s="16"/>
      <c r="AP176" s="16"/>
      <c r="AQ176" s="16"/>
      <c r="AS176" t="s">
        <v>1250</v>
      </c>
      <c r="AT176" s="3">
        <v>43281</v>
      </c>
      <c r="AU176" s="3">
        <v>43281</v>
      </c>
      <c r="AV176" s="2" t="s">
        <v>1272</v>
      </c>
    </row>
    <row r="177" spans="5:48" x14ac:dyDescent="0.25">
      <c r="E177" s="16"/>
      <c r="F177" s="16"/>
      <c r="G177" s="16"/>
      <c r="H177" s="16"/>
      <c r="I177" s="11" t="s">
        <v>1273</v>
      </c>
      <c r="K177" s="2"/>
      <c r="L177" s="16"/>
      <c r="M177" s="16"/>
      <c r="N177" s="2"/>
      <c r="X177" s="16"/>
      <c r="Y177" s="16"/>
      <c r="Z177" s="16"/>
      <c r="AL177" s="16"/>
      <c r="AM177" t="s">
        <v>1251</v>
      </c>
      <c r="AO177" s="16"/>
      <c r="AP177" s="16"/>
      <c r="AQ177" s="16"/>
      <c r="AS177" t="s">
        <v>1250</v>
      </c>
      <c r="AT177" s="3">
        <v>43281</v>
      </c>
      <c r="AU177" s="3">
        <v>43281</v>
      </c>
      <c r="AV177" s="2" t="s">
        <v>1272</v>
      </c>
    </row>
    <row r="178" spans="5:48" x14ac:dyDescent="0.25">
      <c r="E178" s="16"/>
      <c r="F178" s="16"/>
      <c r="G178" s="16"/>
      <c r="H178" s="16"/>
      <c r="I178" s="11" t="s">
        <v>1273</v>
      </c>
      <c r="K178" s="2"/>
      <c r="L178" s="16"/>
      <c r="M178" s="16"/>
      <c r="N178" s="2"/>
      <c r="W178" s="10" t="s">
        <v>1269</v>
      </c>
      <c r="X178" s="16" t="s">
        <v>1262</v>
      </c>
      <c r="Y178" s="17" t="s">
        <v>1269</v>
      </c>
      <c r="Z178" s="16" t="s">
        <v>1262</v>
      </c>
      <c r="AL178" s="16"/>
      <c r="AM178" t="s">
        <v>1251</v>
      </c>
      <c r="AO178" s="16"/>
      <c r="AP178" s="16"/>
      <c r="AQ178" s="16"/>
      <c r="AS178" t="s">
        <v>1250</v>
      </c>
      <c r="AT178" s="3">
        <v>43281</v>
      </c>
      <c r="AU178" s="3">
        <v>43281</v>
      </c>
      <c r="AV178" s="2" t="s">
        <v>1272</v>
      </c>
    </row>
    <row r="179" spans="5:48" x14ac:dyDescent="0.25">
      <c r="E179" s="16"/>
      <c r="F179" s="16"/>
      <c r="G179" s="16"/>
      <c r="H179" s="16"/>
      <c r="I179" s="11" t="s">
        <v>1273</v>
      </c>
      <c r="K179" s="2"/>
      <c r="L179" s="16"/>
      <c r="M179" s="16"/>
      <c r="N179" s="2"/>
      <c r="X179" s="16"/>
      <c r="Y179" s="16"/>
      <c r="Z179" s="16"/>
      <c r="AL179" s="16"/>
      <c r="AM179" t="s">
        <v>1251</v>
      </c>
      <c r="AO179" s="16"/>
      <c r="AP179" s="16"/>
      <c r="AQ179" s="16"/>
      <c r="AS179" t="s">
        <v>1250</v>
      </c>
      <c r="AT179" s="3">
        <v>43281</v>
      </c>
      <c r="AU179" s="3">
        <v>43281</v>
      </c>
      <c r="AV179" s="2" t="s">
        <v>1272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nalle</cp:lastModifiedBy>
  <dcterms:created xsi:type="dcterms:W3CDTF">2019-02-21T00:12:53Z</dcterms:created>
  <dcterms:modified xsi:type="dcterms:W3CDTF">2019-02-25T04:54:18Z</dcterms:modified>
</cp:coreProperties>
</file>