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4. 3er Trimestre -\II. INFORMACIÓN PRESUPUESTARIA\"/>
    </mc:Choice>
  </mc:AlternateContent>
  <bookViews>
    <workbookView xWindow="0" yWindow="0" windowWidth="24000" windowHeight="9735"/>
  </bookViews>
  <sheets>
    <sheet name="EAI (3)" sheetId="1" r:id="rId1"/>
  </sheets>
  <externalReferences>
    <externalReference r:id="rId2"/>
  </externalReferences>
  <definedNames>
    <definedName name="_xlnm.Print_Area" localSheetId="0">'EAI (3)'!$B$1:$J$65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 s="1"/>
  <c r="E13" i="1"/>
  <c r="F13" i="1"/>
  <c r="G13" i="1" s="1"/>
  <c r="H13" i="1"/>
  <c r="I13" i="1" s="1"/>
  <c r="J13" i="1" s="1"/>
  <c r="E14" i="1"/>
  <c r="E36" i="1" s="1"/>
  <c r="F14" i="1"/>
  <c r="G14" i="1"/>
  <c r="H14" i="1"/>
  <c r="I14" i="1"/>
  <c r="J14" i="1" s="1"/>
  <c r="E15" i="1"/>
  <c r="E37" i="1" s="1"/>
  <c r="F15" i="1"/>
  <c r="G15" i="1" s="1"/>
  <c r="H15" i="1"/>
  <c r="I15" i="1" s="1"/>
  <c r="J15" i="1" s="1"/>
  <c r="E17" i="1"/>
  <c r="E39" i="1" s="1"/>
  <c r="F17" i="1"/>
  <c r="G17" i="1"/>
  <c r="H17" i="1"/>
  <c r="I17" i="1"/>
  <c r="J17" i="1" s="1"/>
  <c r="E18" i="1"/>
  <c r="E40" i="1" s="1"/>
  <c r="F18" i="1"/>
  <c r="G18" i="1" s="1"/>
  <c r="H18" i="1"/>
  <c r="I18" i="1" s="1"/>
  <c r="J18" i="1" s="1"/>
  <c r="E20" i="1"/>
  <c r="E42" i="1" s="1"/>
  <c r="F20" i="1"/>
  <c r="G20" i="1"/>
  <c r="H20" i="1"/>
  <c r="I20" i="1"/>
  <c r="J20" i="1" s="1"/>
  <c r="E21" i="1"/>
  <c r="E43" i="1" s="1"/>
  <c r="F21" i="1"/>
  <c r="G21" i="1" s="1"/>
  <c r="H21" i="1"/>
  <c r="I21" i="1" s="1"/>
  <c r="J21" i="1" s="1"/>
  <c r="I22" i="1"/>
  <c r="I49" i="1" s="1"/>
  <c r="E23" i="1"/>
  <c r="F23" i="1"/>
  <c r="G23" i="1" s="1"/>
  <c r="H23" i="1"/>
  <c r="I23" i="1" s="1"/>
  <c r="J23" i="1" s="1"/>
  <c r="J24" i="1"/>
  <c r="J25" i="1"/>
  <c r="F35" i="1"/>
  <c r="H35" i="1"/>
  <c r="I35" i="1" s="1"/>
  <c r="F36" i="1"/>
  <c r="H36" i="1"/>
  <c r="I36" i="1" s="1"/>
  <c r="F37" i="1"/>
  <c r="F39" i="1"/>
  <c r="H39" i="1"/>
  <c r="I39" i="1" s="1"/>
  <c r="F42" i="1"/>
  <c r="H42" i="1"/>
  <c r="I42" i="1" s="1"/>
  <c r="F43" i="1"/>
  <c r="E44" i="1"/>
  <c r="H44" i="1"/>
  <c r="I44" i="1" s="1"/>
  <c r="J44" i="1" s="1"/>
  <c r="G45" i="1"/>
  <c r="I45" i="1"/>
  <c r="J45" i="1" s="1"/>
  <c r="I46" i="1"/>
  <c r="E48" i="1"/>
  <c r="E47" i="1" s="1"/>
  <c r="G49" i="1"/>
  <c r="H49" i="1"/>
  <c r="J49" i="1"/>
  <c r="G50" i="1"/>
  <c r="J50" i="1"/>
  <c r="J52" i="1"/>
  <c r="G53" i="1"/>
  <c r="G52" i="1" s="1"/>
  <c r="J53" i="1"/>
  <c r="J48" i="1" l="1"/>
  <c r="F40" i="1"/>
  <c r="F38" i="1"/>
  <c r="F34" i="1" s="1"/>
  <c r="G36" i="1"/>
  <c r="H48" i="1"/>
  <c r="H47" i="1" s="1"/>
  <c r="I47" i="1" s="1"/>
  <c r="J47" i="1" s="1"/>
  <c r="F48" i="1"/>
  <c r="G48" i="1" s="1"/>
  <c r="G47" i="1" s="1"/>
  <c r="F44" i="1"/>
  <c r="G44" i="1" s="1"/>
  <c r="H43" i="1"/>
  <c r="I43" i="1" s="1"/>
  <c r="J43" i="1" s="1"/>
  <c r="J42" i="1"/>
  <c r="H40" i="1"/>
  <c r="I40" i="1" s="1"/>
  <c r="J40" i="1" s="1"/>
  <c r="J39" i="1"/>
  <c r="H37" i="1"/>
  <c r="I37" i="1" s="1"/>
  <c r="J37" i="1" s="1"/>
  <c r="J36" i="1"/>
  <c r="G43" i="1"/>
  <c r="H19" i="1"/>
  <c r="I19" i="1" s="1"/>
  <c r="F19" i="1"/>
  <c r="G40" i="1"/>
  <c r="H16" i="1"/>
  <c r="F16" i="1"/>
  <c r="F27" i="1" s="1"/>
  <c r="G37" i="1"/>
  <c r="I16" i="1"/>
  <c r="I27" i="1" s="1"/>
  <c r="F41" i="1"/>
  <c r="F55" i="1" s="1"/>
  <c r="E41" i="1"/>
  <c r="G42" i="1"/>
  <c r="G41" i="1" s="1"/>
  <c r="E38" i="1"/>
  <c r="G38" i="1" s="1"/>
  <c r="G39" i="1"/>
  <c r="H38" i="1"/>
  <c r="E19" i="1"/>
  <c r="G19" i="1" s="1"/>
  <c r="E16" i="1"/>
  <c r="G16" i="1" s="1"/>
  <c r="E35" i="1"/>
  <c r="J35" i="1" s="1"/>
  <c r="H27" i="1" l="1"/>
  <c r="G27" i="1"/>
  <c r="H34" i="1"/>
  <c r="I34" i="1" s="1"/>
  <c r="H41" i="1"/>
  <c r="I41" i="1" s="1"/>
  <c r="J41" i="1" s="1"/>
  <c r="J16" i="1"/>
  <c r="E34" i="1"/>
  <c r="G35" i="1"/>
  <c r="E55" i="1"/>
  <c r="I38" i="1"/>
  <c r="H55" i="1"/>
  <c r="E27" i="1"/>
  <c r="J19" i="1"/>
  <c r="J38" i="1" l="1"/>
  <c r="J34" i="1" s="1"/>
  <c r="J55" i="1" s="1"/>
  <c r="I55" i="1"/>
  <c r="G34" i="1"/>
  <c r="G55" i="1"/>
  <c r="J27" i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El importe de la </t>
        </r>
        <r>
          <rPr>
            <b/>
            <sz val="9"/>
            <color indexed="81"/>
            <rFont val="Tahoma"/>
            <family val="2"/>
          </rPr>
          <t>columna del devengado</t>
        </r>
        <r>
          <rPr>
            <sz val="9"/>
            <color indexed="81"/>
            <rFont val="Tahoma"/>
            <family val="2"/>
          </rPr>
          <t>, debe de</t>
        </r>
        <r>
          <rPr>
            <b/>
            <sz val="9"/>
            <color indexed="81"/>
            <rFont val="Tahoma"/>
            <family val="2"/>
          </rPr>
          <t xml:space="preserve"> coincidir</t>
        </r>
        <r>
          <rPr>
            <sz val="9"/>
            <color indexed="81"/>
            <rFont val="Tahoma"/>
            <family val="2"/>
          </rPr>
          <t xml:space="preserve"> con el ingreso </t>
        </r>
        <r>
          <rPr>
            <b/>
            <sz val="9"/>
            <color indexed="81"/>
            <rFont val="Tahoma"/>
            <family val="2"/>
          </rPr>
          <t>(R 33)</t>
        </r>
        <r>
          <rPr>
            <sz val="9"/>
            <color indexed="81"/>
            <rFont val="Tahoma"/>
            <family val="2"/>
          </rPr>
          <t xml:space="preserve"> en el </t>
        </r>
        <r>
          <rPr>
            <b/>
            <sz val="9"/>
            <color indexed="81"/>
            <rFont val="Tahoma"/>
            <family val="2"/>
          </rPr>
          <t>EA</t>
        </r>
        <r>
          <rPr>
            <sz val="9"/>
            <color indexed="81"/>
            <rFont val="Tahoma"/>
            <family val="2"/>
          </rPr>
          <t xml:space="preserve"> restando los otros ingresos y beneficios varios (R 31)
</t>
        </r>
      </text>
    </comment>
  </commentList>
</comments>
</file>

<file path=xl/sharedStrings.xml><?xml version="1.0" encoding="utf-8"?>
<sst xmlns="http://schemas.openxmlformats.org/spreadsheetml/2006/main" count="78" uniqueCount="46">
  <si>
    <t>TESORERIA MUNICIPAL</t>
  </si>
  <si>
    <t>RECAUDADOR MUNICIPAL</t>
  </si>
  <si>
    <t>ENCARGADA DEL DESPACHO DE LA</t>
  </si>
  <si>
    <t>PRESIDENTE MUNICIPAL</t>
  </si>
  <si>
    <t>¹ Los ingresos excedentes se presentan para efectos de cumplimiento de la Ley General de Contabilidad Gubernamental y el importe reflejado debe ser siempre mayor a cero</t>
  </si>
  <si>
    <t>Ingresos excedentes¹</t>
  </si>
  <si>
    <t>Total</t>
  </si>
  <si>
    <t>Ingresos Derivados de Financiamientos</t>
  </si>
  <si>
    <t>Ingresos derivados de financiamiento</t>
  </si>
  <si>
    <t>Transferencias, Asignaciones, Subsidios y Otras Ayudas</t>
  </si>
  <si>
    <t>Ingresos por Ventas de Bienes y Servicios</t>
  </si>
  <si>
    <t>Cuotas y Aportaciones de Seguridad Social</t>
  </si>
  <si>
    <t>Ingresos de Organismos y Empresas</t>
  </si>
  <si>
    <t>Participaciones y Aportaciones</t>
  </si>
  <si>
    <t>Capital</t>
  </si>
  <si>
    <t>Corriente</t>
  </si>
  <si>
    <t>Aprovechamientos</t>
  </si>
  <si>
    <t xml:space="preserve"> 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</si>
  <si>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</si>
  <si>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</si>
  <si>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</si>
  <si>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</si>
  <si>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</si>
  <si>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</si>
  <si>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</si>
  <si>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</si>
  <si>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</si>
  <si>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</si>
  <si>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</si>
  <si>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</si>
  <si>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</si>
  <si>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</si>
  <si>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</si>
  <si>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</si>
  <si>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</si>
  <si>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</si>
  <si>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</si>
  <si>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Rubro de Ingresos</t>
  </si>
  <si>
    <t>Del 1 de enero al 30 de septiembre de 2018</t>
  </si>
  <si>
    <t>Cifras expresadas en  pesos</t>
  </si>
  <si>
    <t>Estado Analítico de Ingresos</t>
  </si>
  <si>
    <t>AYUNTAMIENTO MUNICIPAL DE PLAYAS DE ROSARITO</t>
  </si>
  <si>
    <t>Cuenta Pública 2018</t>
  </si>
  <si>
    <t>Lic. Mirna Cecilia Rincón Vargas</t>
  </si>
  <si>
    <t>Lic. Alma Nidia González López</t>
  </si>
  <si>
    <t>C.P.Jose Manuel González Araujo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</si>
</sst>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1" applyFont="1"/>
    <xf numFmtId="0" fontId="2" fillId="2" borderId="0" xfId="1" applyFont="1" applyFill="1"/>
    <xf numFmtId="0" fontId="2" fillId="0" borderId="0" xfId="1" applyFont="1" applyAlignment="1">
      <alignment horizontal="center"/>
    </xf>
    <xf numFmtId="0" fontId="3" fillId="0" borderId="0" xfId="1" applyFont="1"/>
    <xf numFmtId="0" fontId="3" fillId="2" borderId="0" xfId="1" applyFont="1" applyFill="1"/>
    <xf numFmtId="0" fontId="3" fillId="0" borderId="0" xfId="1" applyFont="1" applyAlignment="1">
      <alignment horizontal="center"/>
    </xf>
    <xf numFmtId="0" fontId="2" fillId="0" borderId="1" xfId="1" applyFont="1" applyBorder="1" applyAlignment="1"/>
    <xf numFmtId="0" fontId="2" fillId="0" borderId="1" xfId="1" applyFont="1" applyBorder="1"/>
    <xf numFmtId="0" fontId="2" fillId="2" borderId="0" xfId="2" applyFont="1" applyFill="1"/>
    <xf numFmtId="44" fontId="5" fillId="0" borderId="2" xfId="3" applyFont="1" applyFill="1" applyBorder="1" applyAlignment="1"/>
    <xf numFmtId="44" fontId="4" fillId="0" borderId="5" xfId="3" applyFont="1" applyFill="1" applyBorder="1" applyAlignment="1">
      <alignment vertical="top" wrapText="1"/>
    </xf>
    <xf numFmtId="0" fontId="4" fillId="2" borderId="5" xfId="1" applyFont="1" applyFill="1" applyBorder="1" applyAlignment="1">
      <alignment vertical="top" wrapText="1"/>
    </xf>
    <xf numFmtId="44" fontId="7" fillId="0" borderId="6" xfId="3" applyFont="1" applyFill="1" applyBorder="1" applyAlignment="1"/>
    <xf numFmtId="44" fontId="8" fillId="0" borderId="7" xfId="3" applyFont="1" applyFill="1" applyBorder="1" applyAlignment="1">
      <alignment vertical="center" wrapText="1"/>
    </xf>
    <xf numFmtId="0" fontId="5" fillId="2" borderId="3" xfId="2" applyFont="1" applyFill="1" applyBorder="1" applyAlignment="1">
      <alignment horizontal="left" wrapText="1" indent="1"/>
    </xf>
    <xf numFmtId="0" fontId="5" fillId="2" borderId="8" xfId="2" applyFont="1" applyFill="1" applyBorder="1" applyAlignment="1">
      <alignment horizontal="centerContinuous"/>
    </xf>
    <xf numFmtId="0" fontId="5" fillId="2" borderId="4" xfId="2" applyFont="1" applyFill="1" applyBorder="1" applyAlignment="1">
      <alignment horizontal="centerContinuous"/>
    </xf>
    <xf numFmtId="0" fontId="3" fillId="2" borderId="0" xfId="2" applyFont="1" applyFill="1"/>
    <xf numFmtId="44" fontId="9" fillId="0" borderId="2" xfId="3" applyFont="1" applyFill="1" applyBorder="1" applyAlignment="1">
      <alignment horizontal="center"/>
    </xf>
    <xf numFmtId="0" fontId="10" fillId="2" borderId="9" xfId="2" applyFont="1" applyFill="1" applyBorder="1" applyAlignment="1">
      <alignment wrapText="1"/>
    </xf>
    <xf numFmtId="0" fontId="10" fillId="2" borderId="1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44" fontId="11" fillId="0" borderId="7" xfId="3" applyFont="1" applyFill="1" applyBorder="1" applyAlignment="1">
      <alignment vertical="center" wrapText="1"/>
    </xf>
    <xf numFmtId="0" fontId="10" fillId="2" borderId="12" xfId="2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vertical="center" wrapText="1"/>
    </xf>
    <xf numFmtId="0" fontId="10" fillId="2" borderId="0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left"/>
    </xf>
    <xf numFmtId="44" fontId="7" fillId="2" borderId="7" xfId="3" applyFont="1" applyFill="1" applyBorder="1" applyAlignment="1">
      <alignment horizontal="center"/>
    </xf>
    <xf numFmtId="0" fontId="3" fillId="2" borderId="11" xfId="1" applyFont="1" applyFill="1" applyBorder="1"/>
    <xf numFmtId="0" fontId="3" fillId="2" borderId="0" xfId="1" applyFont="1" applyFill="1" applyBorder="1"/>
    <xf numFmtId="0" fontId="5" fillId="2" borderId="12" xfId="2" applyFont="1" applyFill="1" applyBorder="1" applyAlignment="1">
      <alignment horizontal="center" vertical="center"/>
    </xf>
    <xf numFmtId="44" fontId="11" fillId="2" borderId="7" xfId="3" applyFont="1" applyFill="1" applyBorder="1" applyAlignment="1">
      <alignment vertical="center" wrapText="1"/>
    </xf>
    <xf numFmtId="44" fontId="8" fillId="2" borderId="7" xfId="3" applyFont="1" applyFill="1" applyBorder="1" applyAlignment="1">
      <alignment vertical="center" wrapText="1"/>
    </xf>
    <xf numFmtId="0" fontId="5" fillId="2" borderId="0" xfId="2" applyFont="1" applyFill="1" applyBorder="1" applyAlignment="1">
      <alignment horizontal="left"/>
    </xf>
    <xf numFmtId="44" fontId="9" fillId="2" borderId="7" xfId="3" applyFont="1" applyFill="1" applyBorder="1" applyAlignment="1">
      <alignment horizontal="center"/>
    </xf>
    <xf numFmtId="0" fontId="2" fillId="2" borderId="0" xfId="1" applyFont="1" applyFill="1" applyBorder="1"/>
    <xf numFmtId="0" fontId="13" fillId="0" borderId="0" xfId="1" applyFont="1" applyFill="1"/>
    <xf numFmtId="0" fontId="2" fillId="2" borderId="11" xfId="1" applyFont="1" applyFill="1" applyBorder="1"/>
    <xf numFmtId="0" fontId="10" fillId="2" borderId="6" xfId="2" applyFont="1" applyFill="1" applyBorder="1" applyAlignment="1">
      <alignment horizontal="center"/>
    </xf>
    <xf numFmtId="0" fontId="10" fillId="2" borderId="13" xfId="2" applyFont="1" applyFill="1" applyBorder="1"/>
    <xf numFmtId="0" fontId="10" fillId="2" borderId="5" xfId="2" applyFont="1" applyFill="1" applyBorder="1"/>
    <xf numFmtId="0" fontId="10" fillId="2" borderId="14" xfId="2" applyFont="1" applyFill="1" applyBorder="1"/>
    <xf numFmtId="37" fontId="14" fillId="3" borderId="15" xfId="2" applyNumberFormat="1" applyFont="1" applyFill="1" applyBorder="1" applyAlignment="1">
      <alignment horizontal="center" vertical="center"/>
    </xf>
    <xf numFmtId="37" fontId="14" fillId="3" borderId="15" xfId="2" applyNumberFormat="1" applyFont="1" applyFill="1" applyBorder="1" applyAlignment="1">
      <alignment horizontal="center" wrapText="1"/>
    </xf>
    <xf numFmtId="0" fontId="3" fillId="2" borderId="0" xfId="2" applyFont="1" applyFill="1" applyAlignment="1">
      <alignment horizontal="center"/>
    </xf>
    <xf numFmtId="0" fontId="2" fillId="0" borderId="0" xfId="1" applyFont="1" applyFill="1"/>
    <xf numFmtId="44" fontId="15" fillId="0" borderId="5" xfId="3" applyFont="1" applyFill="1" applyBorder="1" applyAlignment="1">
      <alignment vertical="top" wrapText="1"/>
    </xf>
    <xf numFmtId="0" fontId="5" fillId="2" borderId="3" xfId="2" applyFont="1" applyFill="1" applyBorder="1" applyAlignment="1">
      <alignment horizontal="left" wrapText="1"/>
    </xf>
    <xf numFmtId="44" fontId="9" fillId="0" borderId="9" xfId="3" applyFont="1" applyFill="1" applyBorder="1" applyAlignment="1">
      <alignment horizontal="center"/>
    </xf>
    <xf numFmtId="0" fontId="5" fillId="2" borderId="0" xfId="2" applyFont="1" applyFill="1"/>
    <xf numFmtId="4" fontId="2" fillId="0" borderId="0" xfId="1" applyNumberFormat="1" applyFont="1"/>
    <xf numFmtId="0" fontId="9" fillId="2" borderId="6" xfId="2" applyFont="1" applyFill="1" applyBorder="1" applyAlignment="1">
      <alignment horizontal="center"/>
    </xf>
    <xf numFmtId="0" fontId="9" fillId="2" borderId="13" xfId="2" applyFont="1" applyFill="1" applyBorder="1" applyAlignment="1">
      <alignment horizontal="center"/>
    </xf>
    <xf numFmtId="0" fontId="3" fillId="2" borderId="0" xfId="2" applyFont="1" applyFill="1" applyAlignment="1"/>
    <xf numFmtId="44" fontId="6" fillId="0" borderId="4" xfId="3" applyFont="1" applyFill="1" applyBorder="1" applyAlignment="1">
      <alignment horizontal="center" vertical="top" wrapText="1"/>
    </xf>
    <xf numFmtId="44" fontId="6" fillId="0" borderId="3" xfId="3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left" vertical="top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2" fillId="2" borderId="0" xfId="1" applyFont="1" applyFill="1" applyBorder="1" applyAlignment="1">
      <alignment horizontal="left" vertical="center" wrapText="1"/>
    </xf>
    <xf numFmtId="0" fontId="12" fillId="2" borderId="11" xfId="1" applyFont="1" applyFill="1" applyBorder="1" applyAlignment="1">
      <alignment horizontal="left" vertical="center" wrapText="1"/>
    </xf>
    <xf numFmtId="0" fontId="12" fillId="2" borderId="12" xfId="1" applyFont="1" applyFill="1" applyBorder="1" applyAlignment="1">
      <alignment horizontal="left" vertical="center" wrapText="1"/>
    </xf>
    <xf numFmtId="37" fontId="14" fillId="3" borderId="15" xfId="2" applyNumberFormat="1" applyFont="1" applyFill="1" applyBorder="1" applyAlignment="1">
      <alignment horizontal="center" vertical="center" wrapText="1"/>
    </xf>
    <xf numFmtId="0" fontId="14" fillId="3" borderId="14" xfId="1" applyFont="1" applyFill="1" applyBorder="1" applyAlignment="1">
      <alignment horizontal="center"/>
    </xf>
    <xf numFmtId="0" fontId="14" fillId="3" borderId="5" xfId="1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/>
    </xf>
    <xf numFmtId="0" fontId="14" fillId="3" borderId="12" xfId="1" applyFont="1" applyFill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14" fillId="3" borderId="11" xfId="1" applyFont="1" applyFill="1" applyBorder="1" applyAlignment="1">
      <alignment horizontal="center"/>
    </xf>
    <xf numFmtId="0" fontId="14" fillId="3" borderId="10" xfId="1" applyFont="1" applyFill="1" applyBorder="1" applyAlignment="1">
      <alignment horizontal="center"/>
    </xf>
    <xf numFmtId="0" fontId="14" fillId="3" borderId="1" xfId="1" applyFont="1" applyFill="1" applyBorder="1" applyAlignment="1">
      <alignment horizontal="center"/>
    </xf>
    <xf numFmtId="0" fontId="14" fillId="3" borderId="9" xfId="1" applyFont="1" applyFill="1" applyBorder="1" applyAlignment="1">
      <alignment horizontal="center"/>
    </xf>
    <xf numFmtId="37" fontId="14" fillId="3" borderId="15" xfId="2" applyNumberFormat="1" applyFont="1" applyFill="1" applyBorder="1" applyAlignment="1">
      <alignment horizontal="center" vertical="center"/>
    </xf>
    <xf numFmtId="44" fontId="15" fillId="0" borderId="4" xfId="3" applyFont="1" applyFill="1" applyBorder="1" applyAlignment="1">
      <alignment horizontal="center" vertical="top" wrapText="1"/>
    </xf>
    <xf numFmtId="44" fontId="15" fillId="0" borderId="3" xfId="3" applyFont="1" applyFill="1" applyBorder="1" applyAlignment="1">
      <alignment horizontal="center" vertical="top" wrapText="1"/>
    </xf>
  </cellXfs>
  <cellStyles count="4">
    <cellStyle name="Moneda 2" xfId="3"/>
    <cellStyle name="Normal" xfId="0" builtinId="0"/>
    <cellStyle name="Normal 3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onzalez/Desktop/VI%20AYUNTAMIENTO/2018/Ingresos%202018%20CONCENT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BRO MENSUAL INICIAL"/>
      <sheetName val="RUBROY PART MENSUAL INICIAL"/>
      <sheetName val="TRANSFERENCIAS"/>
      <sheetName val="PARTIDA MODIFICACION"/>
      <sheetName val="RUBRO MENSUAL MODIFICACIÓN"/>
      <sheetName val="RUBROYPART MODIFICADO"/>
      <sheetName val="RUBRO MODIFICADO"/>
      <sheetName val="AVANCE INGRESOS 2018"/>
      <sheetName val="EAI-LDF (1)"/>
      <sheetName val="EAI"/>
      <sheetName val="BP-LDF (1)"/>
      <sheetName val="Hoja1"/>
      <sheetName val="EAI TRIM"/>
      <sheetName val="ANALITICO 2DO TRIMESTRE"/>
      <sheetName val="EAI (2)"/>
      <sheetName val="EAI-LDF (2)"/>
      <sheetName val="BP-LDF (2)"/>
      <sheetName val="ANALITICO 3er TRIMESTRE (2)"/>
      <sheetName val="EAI (3)"/>
      <sheetName val="EAI-LDF (3)"/>
      <sheetName val="BP-LDF (3)"/>
      <sheetName val="ANALITICO 4TO TRIMESTRE"/>
      <sheetName val="EAI (5)"/>
      <sheetName val="EAI-LDF"/>
      <sheetName val="BP-LDF"/>
    </sheetNames>
    <sheetDataSet>
      <sheetData sheetId="0">
        <row r="14">
          <cell r="O14">
            <v>166789000</v>
          </cell>
        </row>
        <row r="21">
          <cell r="O21">
            <v>2700000</v>
          </cell>
        </row>
        <row r="24">
          <cell r="O24">
            <v>2643000</v>
          </cell>
        </row>
        <row r="28">
          <cell r="O28">
            <v>43590626.647</v>
          </cell>
        </row>
        <row r="33">
          <cell r="C33">
            <v>131479.65</v>
          </cell>
          <cell r="D33">
            <v>129404.15</v>
          </cell>
          <cell r="E33">
            <v>238837.85</v>
          </cell>
          <cell r="F33">
            <v>431282.14999999997</v>
          </cell>
          <cell r="G33">
            <v>254549.25</v>
          </cell>
          <cell r="H33">
            <v>343243.44999999995</v>
          </cell>
          <cell r="I33">
            <v>286888.75</v>
          </cell>
          <cell r="J33">
            <v>321440.84999999998</v>
          </cell>
          <cell r="K33">
            <v>218491.85</v>
          </cell>
          <cell r="L33">
            <v>218491.85</v>
          </cell>
          <cell r="M33">
            <v>218991.85</v>
          </cell>
          <cell r="N33">
            <v>218991.85</v>
          </cell>
        </row>
        <row r="34">
          <cell r="C34">
            <v>166666.66666666666</v>
          </cell>
          <cell r="D34">
            <v>166666.66666666666</v>
          </cell>
          <cell r="E34">
            <v>166666.66666666666</v>
          </cell>
          <cell r="F34">
            <v>166666.66666666666</v>
          </cell>
          <cell r="G34">
            <v>166666.66666666666</v>
          </cell>
          <cell r="H34">
            <v>166666.66666666666</v>
          </cell>
          <cell r="I34">
            <v>166666.66666666666</v>
          </cell>
          <cell r="J34">
            <v>166666.66666666666</v>
          </cell>
          <cell r="K34">
            <v>166666.66666666666</v>
          </cell>
          <cell r="L34">
            <v>166666.66666666666</v>
          </cell>
          <cell r="M34">
            <v>166666.66666666666</v>
          </cell>
          <cell r="N34">
            <v>166666.66666666666</v>
          </cell>
        </row>
        <row r="37">
          <cell r="C37">
            <v>871287.16619999998</v>
          </cell>
          <cell r="D37">
            <v>807056.37879999995</v>
          </cell>
          <cell r="E37">
            <v>961355.87769999995</v>
          </cell>
          <cell r="F37">
            <v>925720.36540000001</v>
          </cell>
          <cell r="G37">
            <v>840721.06359999999</v>
          </cell>
          <cell r="H37">
            <v>981698.92760000005</v>
          </cell>
          <cell r="I37">
            <v>909425.30979999993</v>
          </cell>
          <cell r="J37">
            <v>921932.17299999995</v>
          </cell>
          <cell r="K37">
            <v>700410.01</v>
          </cell>
          <cell r="L37">
            <v>697911.01</v>
          </cell>
          <cell r="M37">
            <v>693546.01</v>
          </cell>
          <cell r="N37">
            <v>798417.01</v>
          </cell>
        </row>
        <row r="38">
          <cell r="C38">
            <v>75433.3</v>
          </cell>
          <cell r="D38">
            <v>58240.800000000003</v>
          </cell>
          <cell r="E38">
            <v>70029.7</v>
          </cell>
          <cell r="F38">
            <v>42699.7</v>
          </cell>
          <cell r="G38">
            <v>20197</v>
          </cell>
          <cell r="H38">
            <v>55876.6</v>
          </cell>
          <cell r="I38">
            <v>20879</v>
          </cell>
          <cell r="J38">
            <v>14480.3</v>
          </cell>
          <cell r="K38">
            <v>47583.7</v>
          </cell>
          <cell r="L38">
            <v>47583.7</v>
          </cell>
          <cell r="M38">
            <v>47583.7</v>
          </cell>
          <cell r="N38">
            <v>47583.7</v>
          </cell>
        </row>
        <row r="40">
          <cell r="O40">
            <v>278422068.00000006</v>
          </cell>
        </row>
      </sheetData>
      <sheetData sheetId="1">
        <row r="245">
          <cell r="O245">
            <v>141000000</v>
          </cell>
        </row>
      </sheetData>
      <sheetData sheetId="2">
        <row r="245">
          <cell r="P245">
            <v>0</v>
          </cell>
        </row>
      </sheetData>
      <sheetData sheetId="3"/>
      <sheetData sheetId="4">
        <row r="14">
          <cell r="O14">
            <v>0</v>
          </cell>
        </row>
        <row r="21">
          <cell r="O21">
            <v>0</v>
          </cell>
        </row>
        <row r="24">
          <cell r="O24">
            <v>0</v>
          </cell>
        </row>
        <row r="28">
          <cell r="O28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O40">
            <v>55671165.989999995</v>
          </cell>
        </row>
      </sheetData>
      <sheetData sheetId="5"/>
      <sheetData sheetId="6"/>
      <sheetData sheetId="7">
        <row r="30">
          <cell r="BQ30">
            <v>139515867.17999998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2">
          <cell r="G32">
            <v>139515867.18000001</v>
          </cell>
        </row>
        <row r="36">
          <cell r="G36">
            <v>1933459.4100000001</v>
          </cell>
        </row>
        <row r="44">
          <cell r="G44">
            <v>1333232.1600000001</v>
          </cell>
        </row>
        <row r="176">
          <cell r="G176">
            <v>41362811.704000019</v>
          </cell>
        </row>
        <row r="179">
          <cell r="G179">
            <v>2176.9300000000003</v>
          </cell>
        </row>
        <row r="180">
          <cell r="G180">
            <v>159912</v>
          </cell>
        </row>
        <row r="181">
          <cell r="G181">
            <v>0</v>
          </cell>
        </row>
        <row r="182">
          <cell r="G182">
            <v>859473.7</v>
          </cell>
        </row>
        <row r="183">
          <cell r="G183">
            <v>262275.30999999994</v>
          </cell>
        </row>
        <row r="184">
          <cell r="G184">
            <v>526404.98</v>
          </cell>
        </row>
        <row r="185">
          <cell r="G185">
            <v>38429.959999999992</v>
          </cell>
        </row>
        <row r="186">
          <cell r="G186">
            <v>4916828.879999999</v>
          </cell>
        </row>
        <row r="188">
          <cell r="G188">
            <v>0</v>
          </cell>
        </row>
        <row r="192">
          <cell r="G192">
            <v>11606.4</v>
          </cell>
        </row>
        <row r="193">
          <cell r="G193">
            <v>334455.81000000006</v>
          </cell>
        </row>
        <row r="194">
          <cell r="G194">
            <v>12553.16</v>
          </cell>
        </row>
        <row r="195">
          <cell r="G195">
            <v>0</v>
          </cell>
        </row>
        <row r="196">
          <cell r="G196">
            <v>2264.6999999999998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46100.35</v>
          </cell>
        </row>
        <row r="200">
          <cell r="G200">
            <v>11911.25</v>
          </cell>
        </row>
        <row r="201">
          <cell r="G201">
            <v>194143.8</v>
          </cell>
        </row>
        <row r="202">
          <cell r="G202">
            <v>632586.97</v>
          </cell>
        </row>
        <row r="203">
          <cell r="G203">
            <v>447219.24000000005</v>
          </cell>
        </row>
        <row r="204">
          <cell r="G204">
            <v>2525553.5</v>
          </cell>
        </row>
        <row r="205">
          <cell r="G205">
            <v>718610.11</v>
          </cell>
        </row>
        <row r="206">
          <cell r="G206">
            <v>582057.92999999993</v>
          </cell>
        </row>
        <row r="207">
          <cell r="G207">
            <v>322.39999999999998</v>
          </cell>
        </row>
        <row r="208">
          <cell r="G208">
            <v>0</v>
          </cell>
        </row>
        <row r="209">
          <cell r="G209">
            <v>144443.41999999998</v>
          </cell>
        </row>
        <row r="210">
          <cell r="G210">
            <v>0</v>
          </cell>
        </row>
        <row r="211">
          <cell r="G211">
            <v>25179.4</v>
          </cell>
        </row>
        <row r="212">
          <cell r="G212">
            <v>24583</v>
          </cell>
        </row>
        <row r="213">
          <cell r="G213">
            <v>0</v>
          </cell>
        </row>
        <row r="214">
          <cell r="G214">
            <v>4048.9500000000003</v>
          </cell>
        </row>
        <row r="215">
          <cell r="G215">
            <v>176125.22</v>
          </cell>
        </row>
        <row r="216">
          <cell r="G216">
            <v>1282679.6199999999</v>
          </cell>
        </row>
        <row r="217">
          <cell r="G217">
            <v>37251.19</v>
          </cell>
        </row>
        <row r="218">
          <cell r="G218">
            <v>95787.63</v>
          </cell>
        </row>
        <row r="219">
          <cell r="G219">
            <v>26340.850000000002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1020</v>
          </cell>
        </row>
        <row r="227">
          <cell r="G227">
            <v>178471.36000000002</v>
          </cell>
        </row>
        <row r="228">
          <cell r="G228">
            <v>53032</v>
          </cell>
        </row>
        <row r="229">
          <cell r="G229">
            <v>1336324.1399999999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660.18</v>
          </cell>
        </row>
        <row r="236">
          <cell r="G236">
            <v>0</v>
          </cell>
        </row>
        <row r="237">
          <cell r="G237">
            <v>0</v>
          </cell>
        </row>
        <row r="239">
          <cell r="G239">
            <v>39239.630000000005</v>
          </cell>
        </row>
        <row r="240">
          <cell r="G240">
            <v>133149.04</v>
          </cell>
        </row>
        <row r="241">
          <cell r="G241">
            <v>0</v>
          </cell>
        </row>
        <row r="297">
          <cell r="G297">
            <v>249619657.77000001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topLeftCell="A43" workbookViewId="0">
      <selection activeCell="E75" sqref="E75"/>
    </sheetView>
  </sheetViews>
  <sheetFormatPr baseColWidth="10" defaultColWidth="11.42578125" defaultRowHeight="11.25" x14ac:dyDescent="0.2"/>
  <cols>
    <col min="1" max="1" width="1.140625" style="2" customWidth="1"/>
    <col min="2" max="3" width="3.7109375" style="1" customWidth="1"/>
    <col min="4" max="4" width="42.42578125" style="1" customWidth="1"/>
    <col min="5" max="10" width="15.7109375" style="1" customWidth="1"/>
    <col min="11" max="11" width="2" style="2" customWidth="1"/>
    <col min="12" max="16384" width="11.42578125" style="1"/>
  </cols>
  <sheetData>
    <row r="1" spans="1:10" s="2" customFormat="1" x14ac:dyDescent="0.2"/>
    <row r="2" spans="1:10" x14ac:dyDescent="0.2">
      <c r="B2" s="64" t="s">
        <v>42</v>
      </c>
      <c r="C2" s="65"/>
      <c r="D2" s="65"/>
      <c r="E2" s="65"/>
      <c r="F2" s="65"/>
      <c r="G2" s="65"/>
      <c r="H2" s="65"/>
      <c r="I2" s="65"/>
      <c r="J2" s="66"/>
    </row>
    <row r="3" spans="1:10" x14ac:dyDescent="0.2">
      <c r="B3" s="67" t="s">
        <v>41</v>
      </c>
      <c r="C3" s="68"/>
      <c r="D3" s="68"/>
      <c r="E3" s="68"/>
      <c r="F3" s="68"/>
      <c r="G3" s="68"/>
      <c r="H3" s="68"/>
      <c r="I3" s="68"/>
      <c r="J3" s="69"/>
    </row>
    <row r="4" spans="1:10" x14ac:dyDescent="0.2">
      <c r="B4" s="67" t="s">
        <v>40</v>
      </c>
      <c r="C4" s="68"/>
      <c r="D4" s="68"/>
      <c r="E4" s="68"/>
      <c r="F4" s="68"/>
      <c r="G4" s="68"/>
      <c r="H4" s="68"/>
      <c r="I4" s="68"/>
      <c r="J4" s="69"/>
    </row>
    <row r="5" spans="1:10" ht="12.75" customHeight="1" x14ac:dyDescent="0.2">
      <c r="B5" s="67" t="s">
        <v>39</v>
      </c>
      <c r="C5" s="68"/>
      <c r="D5" s="68"/>
      <c r="E5" s="68"/>
      <c r="F5" s="68"/>
      <c r="G5" s="68"/>
      <c r="H5" s="68"/>
      <c r="I5" s="68"/>
      <c r="J5" s="69"/>
    </row>
    <row r="6" spans="1:10" x14ac:dyDescent="0.2">
      <c r="B6" s="70" t="s">
        <v>38</v>
      </c>
      <c r="C6" s="71"/>
      <c r="D6" s="71"/>
      <c r="E6" s="71"/>
      <c r="F6" s="71"/>
      <c r="G6" s="71"/>
      <c r="H6" s="71"/>
      <c r="I6" s="71"/>
      <c r="J6" s="72"/>
    </row>
    <row r="7" spans="1:10" s="2" customFormat="1" x14ac:dyDescent="0.2">
      <c r="A7" s="18"/>
      <c r="B7" s="18"/>
      <c r="C7" s="18"/>
      <c r="D7" s="18"/>
      <c r="F7" s="45"/>
      <c r="G7" s="45"/>
      <c r="H7" s="45"/>
      <c r="I7" s="45"/>
      <c r="J7" s="45"/>
    </row>
    <row r="8" spans="1:10" ht="12" customHeight="1" x14ac:dyDescent="0.2">
      <c r="A8" s="54"/>
      <c r="B8" s="73" t="s">
        <v>37</v>
      </c>
      <c r="C8" s="73"/>
      <c r="D8" s="73"/>
      <c r="E8" s="73" t="s">
        <v>35</v>
      </c>
      <c r="F8" s="73"/>
      <c r="G8" s="73"/>
      <c r="H8" s="73"/>
      <c r="I8" s="73"/>
      <c r="J8" s="63" t="s">
        <v>34</v>
      </c>
    </row>
    <row r="9" spans="1:10" ht="22.5" x14ac:dyDescent="0.2">
      <c r="A9" s="18"/>
      <c r="B9" s="73"/>
      <c r="C9" s="73"/>
      <c r="D9" s="73"/>
      <c r="E9" s="43" t="s">
        <v>33</v>
      </c>
      <c r="F9" s="44" t="s">
        <v>32</v>
      </c>
      <c r="G9" s="43" t="s">
        <v>31</v>
      </c>
      <c r="H9" s="43" t="s">
        <v>30</v>
      </c>
      <c r="I9" s="43" t="s">
        <v>29</v>
      </c>
      <c r="J9" s="63"/>
    </row>
    <row r="10" spans="1:10" ht="12" customHeight="1" x14ac:dyDescent="0.2">
      <c r="A10" s="18"/>
      <c r="B10" s="73"/>
      <c r="C10" s="73"/>
      <c r="D10" s="73"/>
      <c r="E10" s="43" t="s">
        <v>28</v>
      </c>
      <c r="F10" s="43" t="s">
        <v>27</v>
      </c>
      <c r="G10" s="43" t="s">
        <v>26</v>
      </c>
      <c r="H10" s="43" t="s">
        <v>25</v>
      </c>
      <c r="I10" s="43" t="s">
        <v>24</v>
      </c>
      <c r="J10" s="43" t="s">
        <v>23</v>
      </c>
    </row>
    <row r="11" spans="1:10" ht="12" customHeight="1" x14ac:dyDescent="0.2">
      <c r="A11" s="9"/>
      <c r="B11" s="42"/>
      <c r="C11" s="41"/>
      <c r="D11" s="40"/>
      <c r="E11" s="53"/>
      <c r="F11" s="52"/>
      <c r="G11" s="52"/>
      <c r="H11" s="52"/>
      <c r="I11" s="52"/>
      <c r="J11" s="52"/>
    </row>
    <row r="12" spans="1:10" ht="12" customHeight="1" x14ac:dyDescent="0.2">
      <c r="A12" s="9"/>
      <c r="B12" s="62" t="s">
        <v>21</v>
      </c>
      <c r="C12" s="60"/>
      <c r="D12" s="61"/>
      <c r="E12" s="32">
        <f>SUM('[1]RUBRO MENSUAL INICIAL'!O14)</f>
        <v>166789000</v>
      </c>
      <c r="F12" s="32">
        <f>SUM('[1]RUBRO MENSUAL MODIFICACIÓN'!O14)</f>
        <v>0</v>
      </c>
      <c r="G12" s="32">
        <f t="shared" ref="G12:G21" si="0">+E12+F12</f>
        <v>166789000</v>
      </c>
      <c r="H12" s="32">
        <f>+'[1]ANALITICO 3er TRIMESTRE (2)'!G32</f>
        <v>139515867.18000001</v>
      </c>
      <c r="I12" s="32">
        <f t="shared" ref="I12:I23" si="1">H12</f>
        <v>139515867.18000001</v>
      </c>
      <c r="J12" s="32">
        <f t="shared" ref="J12:J21" si="2">+I12-E12</f>
        <v>-27273132.819999993</v>
      </c>
    </row>
    <row r="13" spans="1:10" ht="12" customHeight="1" x14ac:dyDescent="0.2">
      <c r="A13" s="9"/>
      <c r="B13" s="62" t="s">
        <v>11</v>
      </c>
      <c r="C13" s="60"/>
      <c r="D13" s="61"/>
      <c r="E13" s="32">
        <f>SUM('[1]RUBRO MENSUAL INICIAL'!O21)</f>
        <v>2700000</v>
      </c>
      <c r="F13" s="32">
        <f>SUM('[1]RUBRO MENSUAL MODIFICACIÓN'!O21)</f>
        <v>0</v>
      </c>
      <c r="G13" s="32">
        <f t="shared" si="0"/>
        <v>2700000</v>
      </c>
      <c r="H13" s="32">
        <f>+'[1]ANALITICO 3er TRIMESTRE (2)'!G36</f>
        <v>1933459.4100000001</v>
      </c>
      <c r="I13" s="32">
        <f t="shared" si="1"/>
        <v>1933459.4100000001</v>
      </c>
      <c r="J13" s="32">
        <f t="shared" si="2"/>
        <v>-766540.58999999985</v>
      </c>
    </row>
    <row r="14" spans="1:10" ht="12" customHeight="1" x14ac:dyDescent="0.2">
      <c r="A14" s="9"/>
      <c r="B14" s="62" t="s">
        <v>20</v>
      </c>
      <c r="C14" s="60"/>
      <c r="D14" s="61"/>
      <c r="E14" s="32">
        <f>SUM('[1]RUBRO MENSUAL INICIAL'!O24)</f>
        <v>2643000</v>
      </c>
      <c r="F14" s="32">
        <f>SUM('[1]RUBRO MENSUAL MODIFICACIÓN'!O24)</f>
        <v>0</v>
      </c>
      <c r="G14" s="32">
        <f t="shared" si="0"/>
        <v>2643000</v>
      </c>
      <c r="H14" s="32">
        <f>+'[1]ANALITICO 3er TRIMESTRE (2)'!G44</f>
        <v>1333232.1600000001</v>
      </c>
      <c r="I14" s="32">
        <f t="shared" si="1"/>
        <v>1333232.1600000001</v>
      </c>
      <c r="J14" s="32">
        <f t="shared" si="2"/>
        <v>-1309767.8399999999</v>
      </c>
    </row>
    <row r="15" spans="1:10" ht="12" customHeight="1" x14ac:dyDescent="0.2">
      <c r="A15" s="9"/>
      <c r="B15" s="62" t="s">
        <v>19</v>
      </c>
      <c r="C15" s="60"/>
      <c r="D15" s="61"/>
      <c r="E15" s="32">
        <f>SUM('[1]RUBRO MENSUAL INICIAL'!O28)</f>
        <v>43590626.647</v>
      </c>
      <c r="F15" s="32">
        <f>SUM('[1]RUBRO MENSUAL MODIFICACIÓN'!O28)</f>
        <v>0</v>
      </c>
      <c r="G15" s="32">
        <f t="shared" si="0"/>
        <v>43590626.647</v>
      </c>
      <c r="H15" s="32">
        <f>+'[1]ANALITICO 3er TRIMESTRE (2)'!G176</f>
        <v>41362811.704000019</v>
      </c>
      <c r="I15" s="32">
        <f t="shared" si="1"/>
        <v>41362811.704000019</v>
      </c>
      <c r="J15" s="32">
        <f t="shared" si="2"/>
        <v>-2227814.9429999813</v>
      </c>
    </row>
    <row r="16" spans="1:10" ht="12" customHeight="1" x14ac:dyDescent="0.2">
      <c r="A16" s="9"/>
      <c r="B16" s="62" t="s">
        <v>18</v>
      </c>
      <c r="C16" s="60"/>
      <c r="D16" s="61"/>
      <c r="E16" s="32">
        <f>SUM(E17:E18)</f>
        <v>5012093.5000000009</v>
      </c>
      <c r="F16" s="32">
        <f>SUM(F17:F18)</f>
        <v>0</v>
      </c>
      <c r="G16" s="32">
        <f t="shared" si="0"/>
        <v>5012093.5000000009</v>
      </c>
      <c r="H16" s="32">
        <f>SUM(H17:H18)</f>
        <v>6765501.7599999988</v>
      </c>
      <c r="I16" s="32">
        <f t="shared" si="1"/>
        <v>6765501.7599999988</v>
      </c>
      <c r="J16" s="32">
        <f t="shared" si="2"/>
        <v>1753408.2599999979</v>
      </c>
    </row>
    <row r="17" spans="1:13" ht="12" customHeight="1" x14ac:dyDescent="0.2">
      <c r="A17" s="9"/>
      <c r="B17" s="24"/>
      <c r="C17" s="60" t="s">
        <v>15</v>
      </c>
      <c r="D17" s="61"/>
      <c r="E17" s="32">
        <f>SUM('[1]RUBRO MENSUAL INICIAL'!C33:N33)</f>
        <v>3012093.5000000005</v>
      </c>
      <c r="F17" s="32">
        <f>SUM('[1]RUBRO MENSUAL MODIFICACIÓN'!C33:N33)</f>
        <v>0</v>
      </c>
      <c r="G17" s="32">
        <f t="shared" si="0"/>
        <v>3012093.5000000005</v>
      </c>
      <c r="H17" s="32">
        <f>SUM('[1]ANALITICO 3er TRIMESTRE (2)'!G179:G186)</f>
        <v>6765501.7599999988</v>
      </c>
      <c r="I17" s="32">
        <f t="shared" si="1"/>
        <v>6765501.7599999988</v>
      </c>
      <c r="J17" s="32">
        <f t="shared" si="2"/>
        <v>3753408.2599999984</v>
      </c>
      <c r="M17" s="51"/>
    </row>
    <row r="18" spans="1:13" ht="12" customHeight="1" x14ac:dyDescent="0.2">
      <c r="A18" s="9"/>
      <c r="B18" s="24"/>
      <c r="C18" s="60" t="s">
        <v>14</v>
      </c>
      <c r="D18" s="61"/>
      <c r="E18" s="32">
        <f>SUM('[1]RUBRO MENSUAL INICIAL'!C34:N34)</f>
        <v>2000000.0000000002</v>
      </c>
      <c r="F18" s="32">
        <f>SUM('[1]RUBRO MENSUAL MODIFICACIÓN'!C34:N34)</f>
        <v>0</v>
      </c>
      <c r="G18" s="32">
        <f t="shared" si="0"/>
        <v>2000000.0000000002</v>
      </c>
      <c r="H18" s="32">
        <f>SUM('[1]ANALITICO 3er TRIMESTRE (2)'!G188)</f>
        <v>0</v>
      </c>
      <c r="I18" s="32">
        <f t="shared" si="1"/>
        <v>0</v>
      </c>
      <c r="J18" s="32">
        <f t="shared" si="2"/>
        <v>-2000000.0000000002</v>
      </c>
    </row>
    <row r="19" spans="1:13" ht="12" customHeight="1" x14ac:dyDescent="0.2">
      <c r="A19" s="9"/>
      <c r="B19" s="62" t="s">
        <v>16</v>
      </c>
      <c r="C19" s="60"/>
      <c r="D19" s="61"/>
      <c r="E19" s="32">
        <f>SUM(E20:E21)</f>
        <v>10657652.502099998</v>
      </c>
      <c r="F19" s="32">
        <f>SUM(F20:F21)</f>
        <v>0</v>
      </c>
      <c r="G19" s="32">
        <f t="shared" si="0"/>
        <v>10657652.502099998</v>
      </c>
      <c r="H19" s="32">
        <f>SUM(H20:H21)</f>
        <v>9077721.25</v>
      </c>
      <c r="I19" s="32">
        <f t="shared" si="1"/>
        <v>9077721.25</v>
      </c>
      <c r="J19" s="32">
        <f t="shared" si="2"/>
        <v>-1579931.2520999983</v>
      </c>
    </row>
    <row r="20" spans="1:13" ht="12" customHeight="1" x14ac:dyDescent="0.2">
      <c r="A20" s="9"/>
      <c r="B20" s="24"/>
      <c r="C20" s="60" t="s">
        <v>15</v>
      </c>
      <c r="D20" s="61"/>
      <c r="E20" s="32">
        <f>SUM('[1]RUBRO MENSUAL INICIAL'!C37:N37)</f>
        <v>10109481.302099999</v>
      </c>
      <c r="F20" s="32">
        <f>SUM('[1]RUBRO MENSUAL MODIFICACIÓN'!C37:N37)</f>
        <v>0</v>
      </c>
      <c r="G20" s="32">
        <f t="shared" si="0"/>
        <v>10109481.302099999</v>
      </c>
      <c r="H20" s="32">
        <f>SUM('[1]ANALITICO 3er TRIMESTRE (2)'!G192:G237)</f>
        <v>8905332.5800000001</v>
      </c>
      <c r="I20" s="32">
        <f t="shared" si="1"/>
        <v>8905332.5800000001</v>
      </c>
      <c r="J20" s="32">
        <f t="shared" si="2"/>
        <v>-1204148.722099999</v>
      </c>
    </row>
    <row r="21" spans="1:13" ht="12" customHeight="1" x14ac:dyDescent="0.2">
      <c r="A21" s="9"/>
      <c r="B21" s="24"/>
      <c r="C21" s="60" t="s">
        <v>14</v>
      </c>
      <c r="D21" s="61"/>
      <c r="E21" s="32">
        <f>SUM('[1]RUBRO MENSUAL INICIAL'!C38:N38)</f>
        <v>548171.19999999995</v>
      </c>
      <c r="F21" s="32">
        <f>SUM('[1]RUBRO MENSUAL MODIFICACIÓN'!C38:N38)</f>
        <v>0</v>
      </c>
      <c r="G21" s="32">
        <f t="shared" si="0"/>
        <v>548171.19999999995</v>
      </c>
      <c r="H21" s="32">
        <f>SUM('[1]ANALITICO 3er TRIMESTRE (2)'!G239:G241)</f>
        <v>172388.67</v>
      </c>
      <c r="I21" s="32">
        <f t="shared" si="1"/>
        <v>172388.67</v>
      </c>
      <c r="J21" s="32">
        <f t="shared" si="2"/>
        <v>-375782.52999999991</v>
      </c>
    </row>
    <row r="22" spans="1:13" ht="12" customHeight="1" x14ac:dyDescent="0.2">
      <c r="A22" s="9"/>
      <c r="B22" s="62" t="s">
        <v>10</v>
      </c>
      <c r="C22" s="60"/>
      <c r="D22" s="61"/>
      <c r="E22" s="32"/>
      <c r="F22" s="32"/>
      <c r="G22" s="32"/>
      <c r="H22" s="32"/>
      <c r="I22" s="32">
        <f t="shared" si="1"/>
        <v>0</v>
      </c>
      <c r="J22" s="32"/>
    </row>
    <row r="23" spans="1:13" ht="12" customHeight="1" x14ac:dyDescent="0.2">
      <c r="A23" s="9"/>
      <c r="B23" s="62" t="s">
        <v>13</v>
      </c>
      <c r="C23" s="60"/>
      <c r="D23" s="61"/>
      <c r="E23" s="32">
        <f>SUM('[1]RUBRO MENSUAL INICIAL'!O40)</f>
        <v>278422068.00000006</v>
      </c>
      <c r="F23" s="32">
        <f>SUM('[1]RUBRO MENSUAL MODIFICACIÓN'!O40)</f>
        <v>55671165.989999995</v>
      </c>
      <c r="G23" s="32">
        <f>+E23+F23</f>
        <v>334093233.99000007</v>
      </c>
      <c r="H23" s="32">
        <f>+'[1]ANALITICO 3er TRIMESTRE (2)'!G297</f>
        <v>249619657.77000001</v>
      </c>
      <c r="I23" s="32">
        <f t="shared" si="1"/>
        <v>249619657.77000001</v>
      </c>
      <c r="J23" s="32">
        <f>+I23-E23</f>
        <v>-28802410.230000049</v>
      </c>
    </row>
    <row r="24" spans="1:13" ht="12" customHeight="1" x14ac:dyDescent="0.2">
      <c r="A24" s="50"/>
      <c r="B24" s="62" t="s">
        <v>9</v>
      </c>
      <c r="C24" s="60"/>
      <c r="D24" s="61"/>
      <c r="E24" s="32"/>
      <c r="F24" s="32"/>
      <c r="G24" s="32"/>
      <c r="H24" s="32"/>
      <c r="I24" s="32"/>
      <c r="J24" s="32">
        <f>+I24-E24</f>
        <v>0</v>
      </c>
    </row>
    <row r="25" spans="1:13" ht="12" customHeight="1" x14ac:dyDescent="0.2">
      <c r="A25" s="9"/>
      <c r="B25" s="62" t="s">
        <v>7</v>
      </c>
      <c r="C25" s="60"/>
      <c r="D25" s="61"/>
      <c r="E25" s="32"/>
      <c r="F25" s="32"/>
      <c r="G25" s="32"/>
      <c r="H25" s="32"/>
      <c r="I25" s="32"/>
      <c r="J25" s="32">
        <f>+I25-E25</f>
        <v>0</v>
      </c>
    </row>
    <row r="26" spans="1:13" ht="12" customHeight="1" x14ac:dyDescent="0.2">
      <c r="A26" s="9"/>
      <c r="B26" s="22"/>
      <c r="C26" s="21"/>
      <c r="D26" s="20"/>
      <c r="E26" s="49"/>
      <c r="F26" s="19"/>
      <c r="G26" s="19"/>
      <c r="H26" s="19"/>
      <c r="I26" s="19"/>
      <c r="J26" s="19"/>
      <c r="K26" s="46"/>
      <c r="L26" s="46"/>
    </row>
    <row r="27" spans="1:13" ht="12" customHeight="1" x14ac:dyDescent="0.2">
      <c r="A27" s="18"/>
      <c r="B27" s="17"/>
      <c r="C27" s="16"/>
      <c r="D27" s="48" t="s">
        <v>6</v>
      </c>
      <c r="E27" s="14">
        <f t="shared" ref="E27:J27" si="3">SUM(E12+E13+E14+E15+E16+E19+E22+E23+E24+E25)</f>
        <v>509814440.64910007</v>
      </c>
      <c r="F27" s="14">
        <f t="shared" si="3"/>
        <v>55671165.989999995</v>
      </c>
      <c r="G27" s="14">
        <f t="shared" si="3"/>
        <v>565485606.63910007</v>
      </c>
      <c r="H27" s="14">
        <f t="shared" si="3"/>
        <v>449608251.23400003</v>
      </c>
      <c r="I27" s="14">
        <f t="shared" si="3"/>
        <v>449608251.23400003</v>
      </c>
      <c r="J27" s="14">
        <f t="shared" si="3"/>
        <v>-60206189.415100023</v>
      </c>
      <c r="K27" s="46"/>
      <c r="L27" s="46"/>
    </row>
    <row r="28" spans="1:13" ht="12" customHeight="1" x14ac:dyDescent="0.2">
      <c r="A28" s="9"/>
      <c r="B28" s="12"/>
      <c r="C28" s="12"/>
      <c r="D28" s="12"/>
      <c r="E28" s="47"/>
      <c r="F28" s="47"/>
      <c r="G28" s="47"/>
      <c r="H28" s="74" t="s">
        <v>5</v>
      </c>
      <c r="I28" s="75"/>
      <c r="J28" s="10">
        <v>0</v>
      </c>
      <c r="K28" s="46"/>
      <c r="L28" s="46"/>
    </row>
    <row r="29" spans="1:13" ht="12" customHeight="1" x14ac:dyDescent="0.2">
      <c r="A29" s="18"/>
      <c r="B29" s="18"/>
      <c r="C29" s="18"/>
      <c r="D29" s="18"/>
      <c r="E29" s="45"/>
      <c r="F29" s="45"/>
      <c r="G29" s="45"/>
      <c r="H29" s="45"/>
      <c r="I29" s="45"/>
      <c r="J29" s="45"/>
    </row>
    <row r="30" spans="1:13" ht="12" customHeight="1" x14ac:dyDescent="0.2">
      <c r="A30" s="18"/>
      <c r="B30" s="63" t="s">
        <v>36</v>
      </c>
      <c r="C30" s="63"/>
      <c r="D30" s="63"/>
      <c r="E30" s="73" t="s">
        <v>35</v>
      </c>
      <c r="F30" s="73"/>
      <c r="G30" s="73"/>
      <c r="H30" s="73"/>
      <c r="I30" s="73"/>
      <c r="J30" s="63" t="s">
        <v>34</v>
      </c>
    </row>
    <row r="31" spans="1:13" ht="22.5" x14ac:dyDescent="0.2">
      <c r="A31" s="18"/>
      <c r="B31" s="63"/>
      <c r="C31" s="63"/>
      <c r="D31" s="63"/>
      <c r="E31" s="43" t="s">
        <v>33</v>
      </c>
      <c r="F31" s="44" t="s">
        <v>32</v>
      </c>
      <c r="G31" s="43" t="s">
        <v>31</v>
      </c>
      <c r="H31" s="43" t="s">
        <v>30</v>
      </c>
      <c r="I31" s="43" t="s">
        <v>29</v>
      </c>
      <c r="J31" s="63"/>
    </row>
    <row r="32" spans="1:13" ht="12" customHeight="1" x14ac:dyDescent="0.2">
      <c r="A32" s="18"/>
      <c r="B32" s="63"/>
      <c r="C32" s="63"/>
      <c r="D32" s="63"/>
      <c r="E32" s="43" t="s">
        <v>28</v>
      </c>
      <c r="F32" s="43" t="s">
        <v>27</v>
      </c>
      <c r="G32" s="43" t="s">
        <v>26</v>
      </c>
      <c r="H32" s="43" t="s">
        <v>25</v>
      </c>
      <c r="I32" s="43" t="s">
        <v>24</v>
      </c>
      <c r="J32" s="43" t="s">
        <v>23</v>
      </c>
    </row>
    <row r="33" spans="1:13" ht="12" customHeight="1" x14ac:dyDescent="0.2">
      <c r="A33" s="9"/>
      <c r="B33" s="42"/>
      <c r="C33" s="41"/>
      <c r="D33" s="40"/>
      <c r="E33" s="39"/>
      <c r="F33" s="39"/>
      <c r="G33" s="39"/>
      <c r="H33" s="39"/>
      <c r="I33" s="39"/>
      <c r="J33" s="39"/>
    </row>
    <row r="34" spans="1:13" ht="12" customHeight="1" x14ac:dyDescent="0.2">
      <c r="A34" s="9"/>
      <c r="B34" s="27" t="s">
        <v>22</v>
      </c>
      <c r="C34" s="34"/>
      <c r="D34" s="38"/>
      <c r="E34" s="33">
        <f>+E35+E36+E37+E38+E41+E44+E45</f>
        <v>507114440.64910007</v>
      </c>
      <c r="F34" s="33">
        <f>+F35+F36+F37+F38+F41+F44+F45</f>
        <v>55671165.989999995</v>
      </c>
      <c r="G34" s="33">
        <f>+G35+G36+G37+G38+G41+G44+G45</f>
        <v>562785606.63910007</v>
      </c>
      <c r="H34" s="33">
        <f>+H35+H36+H37+H38+H41+H44+H45</f>
        <v>447674791.824</v>
      </c>
      <c r="I34" s="33">
        <f t="shared" ref="I34:I47" si="4">H34</f>
        <v>447674791.824</v>
      </c>
      <c r="J34" s="33">
        <f>+J35+J36+J37+J38+J41+J44+J45</f>
        <v>-59439648.82510002</v>
      </c>
    </row>
    <row r="35" spans="1:13" ht="12" customHeight="1" x14ac:dyDescent="0.2">
      <c r="A35" s="9"/>
      <c r="B35" s="24"/>
      <c r="C35" s="60" t="s">
        <v>21</v>
      </c>
      <c r="D35" s="61"/>
      <c r="E35" s="32">
        <f>E12</f>
        <v>166789000</v>
      </c>
      <c r="F35" s="32">
        <f>F12</f>
        <v>0</v>
      </c>
      <c r="G35" s="32">
        <f t="shared" ref="G35:G40" si="5">+E35+F35</f>
        <v>166789000</v>
      </c>
      <c r="H35" s="32">
        <f>H12</f>
        <v>139515867.18000001</v>
      </c>
      <c r="I35" s="32">
        <f t="shared" si="4"/>
        <v>139515867.18000001</v>
      </c>
      <c r="J35" s="32">
        <f t="shared" ref="J35:J45" si="6">+I35-E35</f>
        <v>-27273132.819999993</v>
      </c>
    </row>
    <row r="36" spans="1:13" ht="12" customHeight="1" x14ac:dyDescent="0.2">
      <c r="A36" s="9"/>
      <c r="B36" s="24"/>
      <c r="C36" s="60" t="s">
        <v>20</v>
      </c>
      <c r="D36" s="61"/>
      <c r="E36" s="32">
        <f>E14</f>
        <v>2643000</v>
      </c>
      <c r="F36" s="32">
        <f>F14</f>
        <v>0</v>
      </c>
      <c r="G36" s="32">
        <f t="shared" si="5"/>
        <v>2643000</v>
      </c>
      <c r="H36" s="32">
        <f>H14</f>
        <v>1333232.1600000001</v>
      </c>
      <c r="I36" s="32">
        <f t="shared" si="4"/>
        <v>1333232.1600000001</v>
      </c>
      <c r="J36" s="32">
        <f t="shared" si="6"/>
        <v>-1309767.8399999999</v>
      </c>
    </row>
    <row r="37" spans="1:13" ht="12" customHeight="1" x14ac:dyDescent="0.2">
      <c r="A37" s="9"/>
      <c r="B37" s="24"/>
      <c r="C37" s="60" t="s">
        <v>19</v>
      </c>
      <c r="D37" s="61"/>
      <c r="E37" s="32">
        <f>E15</f>
        <v>43590626.647</v>
      </c>
      <c r="F37" s="32">
        <f>F15</f>
        <v>0</v>
      </c>
      <c r="G37" s="32">
        <f t="shared" si="5"/>
        <v>43590626.647</v>
      </c>
      <c r="H37" s="32">
        <f>H15</f>
        <v>41362811.704000019</v>
      </c>
      <c r="I37" s="32">
        <f t="shared" si="4"/>
        <v>41362811.704000019</v>
      </c>
      <c r="J37" s="32">
        <f t="shared" si="6"/>
        <v>-2227814.9429999813</v>
      </c>
    </row>
    <row r="38" spans="1:13" ht="12" customHeight="1" x14ac:dyDescent="0.2">
      <c r="A38" s="9"/>
      <c r="B38" s="24"/>
      <c r="C38" s="60" t="s">
        <v>18</v>
      </c>
      <c r="D38" s="61"/>
      <c r="E38" s="32">
        <f>SUM(E39:E40)</f>
        <v>5012093.5000000009</v>
      </c>
      <c r="F38" s="32">
        <f>SUM(F39:F40)</f>
        <v>0</v>
      </c>
      <c r="G38" s="32">
        <f t="shared" si="5"/>
        <v>5012093.5000000009</v>
      </c>
      <c r="H38" s="32">
        <f>SUM(H39:H40)</f>
        <v>6765501.7599999988</v>
      </c>
      <c r="I38" s="32">
        <f t="shared" si="4"/>
        <v>6765501.7599999988</v>
      </c>
      <c r="J38" s="32">
        <f t="shared" si="6"/>
        <v>1753408.2599999979</v>
      </c>
      <c r="M38" s="37" t="s">
        <v>17</v>
      </c>
    </row>
    <row r="39" spans="1:13" ht="12" customHeight="1" x14ac:dyDescent="0.2">
      <c r="A39" s="9"/>
      <c r="B39" s="24"/>
      <c r="C39" s="36"/>
      <c r="D39" s="25" t="s">
        <v>15</v>
      </c>
      <c r="E39" s="32">
        <f>E17</f>
        <v>3012093.5000000005</v>
      </c>
      <c r="F39" s="32">
        <f>F17</f>
        <v>0</v>
      </c>
      <c r="G39" s="32">
        <f t="shared" si="5"/>
        <v>3012093.5000000005</v>
      </c>
      <c r="H39" s="32">
        <f>H17</f>
        <v>6765501.7599999988</v>
      </c>
      <c r="I39" s="32">
        <f t="shared" si="4"/>
        <v>6765501.7599999988</v>
      </c>
      <c r="J39" s="32">
        <f t="shared" si="6"/>
        <v>3753408.2599999984</v>
      </c>
    </row>
    <row r="40" spans="1:13" ht="12" customHeight="1" x14ac:dyDescent="0.2">
      <c r="A40" s="9"/>
      <c r="B40" s="24"/>
      <c r="C40" s="36"/>
      <c r="D40" s="25" t="s">
        <v>14</v>
      </c>
      <c r="E40" s="32">
        <f>E18</f>
        <v>2000000.0000000002</v>
      </c>
      <c r="F40" s="32">
        <f>F18</f>
        <v>0</v>
      </c>
      <c r="G40" s="32">
        <f t="shared" si="5"/>
        <v>2000000.0000000002</v>
      </c>
      <c r="H40" s="32">
        <f>H18</f>
        <v>0</v>
      </c>
      <c r="I40" s="32">
        <f t="shared" si="4"/>
        <v>0</v>
      </c>
      <c r="J40" s="32">
        <f t="shared" si="6"/>
        <v>-2000000.0000000002</v>
      </c>
    </row>
    <row r="41" spans="1:13" ht="12" customHeight="1" x14ac:dyDescent="0.2">
      <c r="A41" s="9"/>
      <c r="B41" s="24"/>
      <c r="C41" s="60" t="s">
        <v>16</v>
      </c>
      <c r="D41" s="61"/>
      <c r="E41" s="32">
        <f>SUM(E42:E43)</f>
        <v>10657652.502099998</v>
      </c>
      <c r="F41" s="32">
        <f>SUM(F42:F43)</f>
        <v>0</v>
      </c>
      <c r="G41" s="32">
        <f>+G42+G43</f>
        <v>10657652.502099998</v>
      </c>
      <c r="H41" s="32">
        <f>SUM(H42:H43)</f>
        <v>9077721.25</v>
      </c>
      <c r="I41" s="32">
        <f t="shared" si="4"/>
        <v>9077721.25</v>
      </c>
      <c r="J41" s="32">
        <f t="shared" si="6"/>
        <v>-1579931.2520999983</v>
      </c>
    </row>
    <row r="42" spans="1:13" ht="12" customHeight="1" x14ac:dyDescent="0.2">
      <c r="A42" s="9"/>
      <c r="B42" s="24"/>
      <c r="C42" s="36"/>
      <c r="D42" s="25" t="s">
        <v>15</v>
      </c>
      <c r="E42" s="32">
        <f>E20</f>
        <v>10109481.302099999</v>
      </c>
      <c r="F42" s="32">
        <f>F20</f>
        <v>0</v>
      </c>
      <c r="G42" s="32">
        <f>+E42+F42</f>
        <v>10109481.302099999</v>
      </c>
      <c r="H42" s="32">
        <f>H20</f>
        <v>8905332.5800000001</v>
      </c>
      <c r="I42" s="32">
        <f t="shared" si="4"/>
        <v>8905332.5800000001</v>
      </c>
      <c r="J42" s="32">
        <f t="shared" si="6"/>
        <v>-1204148.722099999</v>
      </c>
    </row>
    <row r="43" spans="1:13" ht="12" customHeight="1" x14ac:dyDescent="0.2">
      <c r="A43" s="9"/>
      <c r="B43" s="24"/>
      <c r="C43" s="36"/>
      <c r="D43" s="25" t="s">
        <v>14</v>
      </c>
      <c r="E43" s="32">
        <f>E21</f>
        <v>548171.19999999995</v>
      </c>
      <c r="F43" s="32">
        <f>F21</f>
        <v>0</v>
      </c>
      <c r="G43" s="32">
        <f>+E43+F43</f>
        <v>548171.19999999995</v>
      </c>
      <c r="H43" s="32">
        <f>H21</f>
        <v>172388.67</v>
      </c>
      <c r="I43" s="32">
        <f t="shared" si="4"/>
        <v>172388.67</v>
      </c>
      <c r="J43" s="32">
        <f t="shared" si="6"/>
        <v>-375782.52999999991</v>
      </c>
    </row>
    <row r="44" spans="1:13" ht="12" customHeight="1" x14ac:dyDescent="0.2">
      <c r="A44" s="9"/>
      <c r="B44" s="24"/>
      <c r="C44" s="60" t="s">
        <v>13</v>
      </c>
      <c r="D44" s="61"/>
      <c r="E44" s="32">
        <f>E23</f>
        <v>278422068.00000006</v>
      </c>
      <c r="F44" s="32">
        <f>F23</f>
        <v>55671165.989999995</v>
      </c>
      <c r="G44" s="32">
        <f>+E44+F44</f>
        <v>334093233.99000007</v>
      </c>
      <c r="H44" s="32">
        <f>H23</f>
        <v>249619657.77000001</v>
      </c>
      <c r="I44" s="32">
        <f t="shared" si="4"/>
        <v>249619657.77000001</v>
      </c>
      <c r="J44" s="32">
        <f t="shared" si="6"/>
        <v>-28802410.230000049</v>
      </c>
    </row>
    <row r="45" spans="1:13" ht="12" customHeight="1" x14ac:dyDescent="0.2">
      <c r="A45" s="9"/>
      <c r="B45" s="24"/>
      <c r="C45" s="60" t="s">
        <v>9</v>
      </c>
      <c r="D45" s="61"/>
      <c r="E45" s="32"/>
      <c r="F45" s="32"/>
      <c r="G45" s="32">
        <f>+E45+F45</f>
        <v>0</v>
      </c>
      <c r="H45" s="32">
        <v>0</v>
      </c>
      <c r="I45" s="32">
        <f t="shared" si="4"/>
        <v>0</v>
      </c>
      <c r="J45" s="32">
        <f t="shared" si="6"/>
        <v>0</v>
      </c>
    </row>
    <row r="46" spans="1:13" ht="12" customHeight="1" x14ac:dyDescent="0.2">
      <c r="A46" s="9"/>
      <c r="B46" s="24"/>
      <c r="C46" s="36"/>
      <c r="D46" s="25"/>
      <c r="E46" s="32"/>
      <c r="F46" s="32"/>
      <c r="G46" s="35"/>
      <c r="H46" s="32"/>
      <c r="I46" s="32">
        <f t="shared" si="4"/>
        <v>0</v>
      </c>
      <c r="J46" s="35"/>
    </row>
    <row r="47" spans="1:13" ht="12" customHeight="1" x14ac:dyDescent="0.2">
      <c r="A47" s="9"/>
      <c r="B47" s="27" t="s">
        <v>12</v>
      </c>
      <c r="C47" s="34"/>
      <c r="D47" s="25"/>
      <c r="E47" s="33">
        <f>+E48+E49+E50</f>
        <v>2700000</v>
      </c>
      <c r="F47" s="33">
        <v>0</v>
      </c>
      <c r="G47" s="33">
        <f>+G48+G49+G50</f>
        <v>2700000</v>
      </c>
      <c r="H47" s="33">
        <f>+H48+H49+H50</f>
        <v>1933459.4100000001</v>
      </c>
      <c r="I47" s="32">
        <f t="shared" si="4"/>
        <v>1933459.4100000001</v>
      </c>
      <c r="J47" s="33">
        <f>+I47-E47</f>
        <v>-766540.58999999985</v>
      </c>
    </row>
    <row r="48" spans="1:13" ht="12" customHeight="1" x14ac:dyDescent="0.2">
      <c r="A48" s="9"/>
      <c r="B48" s="27"/>
      <c r="C48" s="60" t="s">
        <v>11</v>
      </c>
      <c r="D48" s="61"/>
      <c r="E48" s="32">
        <f>E13</f>
        <v>2700000</v>
      </c>
      <c r="F48" s="32">
        <f>F13</f>
        <v>0</v>
      </c>
      <c r="G48" s="32">
        <f>+E48+F48</f>
        <v>2700000</v>
      </c>
      <c r="H48" s="32">
        <f>H13</f>
        <v>1933459.4100000001</v>
      </c>
      <c r="I48" s="32">
        <v>2409.12</v>
      </c>
      <c r="J48" s="32">
        <f>+I48-E48</f>
        <v>-2697590.88</v>
      </c>
    </row>
    <row r="49" spans="1:11" ht="12" customHeight="1" x14ac:dyDescent="0.2">
      <c r="A49" s="9"/>
      <c r="B49" s="24"/>
      <c r="C49" s="60" t="s">
        <v>10</v>
      </c>
      <c r="D49" s="61"/>
      <c r="E49" s="32">
        <v>0</v>
      </c>
      <c r="F49" s="32">
        <v>0</v>
      </c>
      <c r="G49" s="32">
        <f>+E49+F49</f>
        <v>0</v>
      </c>
      <c r="H49" s="32">
        <f>+H22</f>
        <v>0</v>
      </c>
      <c r="I49" s="32">
        <f>+I22</f>
        <v>0</v>
      </c>
      <c r="J49" s="32">
        <f>+I49-E49</f>
        <v>0</v>
      </c>
    </row>
    <row r="50" spans="1:11" ht="12" customHeight="1" x14ac:dyDescent="0.2">
      <c r="A50" s="9"/>
      <c r="B50" s="24"/>
      <c r="C50" s="60" t="s">
        <v>9</v>
      </c>
      <c r="D50" s="61"/>
      <c r="E50" s="32">
        <v>0</v>
      </c>
      <c r="F50" s="32">
        <v>0</v>
      </c>
      <c r="G50" s="32">
        <f>+E50+F50</f>
        <v>0</v>
      </c>
      <c r="H50" s="32">
        <v>0</v>
      </c>
      <c r="I50" s="32">
        <v>0</v>
      </c>
      <c r="J50" s="32">
        <f>+I50-E50</f>
        <v>0</v>
      </c>
    </row>
    <row r="51" spans="1:11" s="4" customFormat="1" ht="12" customHeight="1" x14ac:dyDescent="0.2">
      <c r="A51" s="18"/>
      <c r="B51" s="31"/>
      <c r="C51" s="30"/>
      <c r="D51" s="29"/>
      <c r="E51" s="28"/>
      <c r="F51" s="28"/>
      <c r="G51" s="28"/>
      <c r="H51" s="28"/>
      <c r="I51" s="28"/>
      <c r="J51" s="28"/>
      <c r="K51" s="5"/>
    </row>
    <row r="52" spans="1:11" ht="12" customHeight="1" x14ac:dyDescent="0.2">
      <c r="A52" s="9"/>
      <c r="B52" s="27" t="s">
        <v>8</v>
      </c>
      <c r="C52" s="26"/>
      <c r="D52" s="25"/>
      <c r="E52" s="14">
        <v>0</v>
      </c>
      <c r="F52" s="14">
        <v>0</v>
      </c>
      <c r="G52" s="14">
        <f>+G53</f>
        <v>0</v>
      </c>
      <c r="H52" s="14">
        <v>0</v>
      </c>
      <c r="I52" s="14">
        <v>0</v>
      </c>
      <c r="J52" s="14">
        <f>+I52-E52</f>
        <v>0</v>
      </c>
    </row>
    <row r="53" spans="1:11" ht="12" customHeight="1" x14ac:dyDescent="0.2">
      <c r="A53" s="9"/>
      <c r="B53" s="24"/>
      <c r="C53" s="60" t="s">
        <v>7</v>
      </c>
      <c r="D53" s="61"/>
      <c r="E53" s="23">
        <v>0</v>
      </c>
      <c r="F53" s="23">
        <v>0</v>
      </c>
      <c r="G53" s="23">
        <f>+E53+F53</f>
        <v>0</v>
      </c>
      <c r="H53" s="23">
        <v>0</v>
      </c>
      <c r="I53" s="23">
        <v>0</v>
      </c>
      <c r="J53" s="23">
        <f>+I53-E53</f>
        <v>0</v>
      </c>
    </row>
    <row r="54" spans="1:11" ht="12" customHeight="1" x14ac:dyDescent="0.2">
      <c r="A54" s="9"/>
      <c r="B54" s="22"/>
      <c r="C54" s="21"/>
      <c r="D54" s="20"/>
      <c r="E54" s="19"/>
      <c r="F54" s="19"/>
      <c r="G54" s="19"/>
      <c r="H54" s="19"/>
      <c r="I54" s="19"/>
      <c r="J54" s="19"/>
    </row>
    <row r="55" spans="1:11" ht="12" customHeight="1" x14ac:dyDescent="0.2">
      <c r="A55" s="18"/>
      <c r="B55" s="17"/>
      <c r="C55" s="16"/>
      <c r="D55" s="15" t="s">
        <v>6</v>
      </c>
      <c r="E55" s="14">
        <f>+E35+E36+E37+E38+E41+E44+E45+E47+E52</f>
        <v>509814440.64910007</v>
      </c>
      <c r="F55" s="14">
        <f>+F35+F36+F37+F38+F41+F44+F45+F47+F52</f>
        <v>55671165.989999995</v>
      </c>
      <c r="G55" s="14">
        <f>+G35+G36+G37+G38+G41+G44+G45+G47+G52</f>
        <v>565485606.63910007</v>
      </c>
      <c r="H55" s="14">
        <f>+H35+H36+H37+H38+H41+H44+H45+H47+H52</f>
        <v>449608251.23400003</v>
      </c>
      <c r="I55" s="14">
        <f>+I35+I36+I37+I38+I41+I44+I45+I47+I52</f>
        <v>449608251.23400003</v>
      </c>
      <c r="J55" s="13">
        <f>+J34+J47+J52</f>
        <v>-60206189.415100023</v>
      </c>
    </row>
    <row r="56" spans="1:11" x14ac:dyDescent="0.2">
      <c r="A56" s="9"/>
      <c r="B56" s="12"/>
      <c r="C56" s="12"/>
      <c r="D56" s="12"/>
      <c r="E56" s="11"/>
      <c r="F56" s="11"/>
      <c r="G56" s="11"/>
      <c r="H56" s="55" t="s">
        <v>5</v>
      </c>
      <c r="I56" s="56"/>
      <c r="J56" s="10">
        <v>0</v>
      </c>
    </row>
    <row r="57" spans="1:11" x14ac:dyDescent="0.2">
      <c r="A57" s="9"/>
      <c r="B57" s="57"/>
      <c r="C57" s="57"/>
      <c r="D57" s="57"/>
      <c r="E57" s="57"/>
      <c r="F57" s="57"/>
      <c r="G57" s="57"/>
      <c r="H57" s="57"/>
      <c r="I57" s="57"/>
      <c r="J57" s="57"/>
    </row>
    <row r="58" spans="1:11" x14ac:dyDescent="0.2">
      <c r="B58" s="2" t="s">
        <v>4</v>
      </c>
      <c r="C58" s="2"/>
      <c r="D58" s="2"/>
      <c r="E58" s="2"/>
      <c r="F58" s="2"/>
      <c r="G58" s="2"/>
      <c r="H58" s="2"/>
      <c r="I58" s="2"/>
      <c r="J58" s="2"/>
    </row>
    <row r="59" spans="1:11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1:11" x14ac:dyDescent="0.2">
      <c r="B60" s="2"/>
      <c r="C60" s="2"/>
      <c r="D60" s="2"/>
      <c r="E60" s="2"/>
      <c r="F60" s="2"/>
      <c r="G60" s="2"/>
      <c r="H60" s="2"/>
      <c r="I60" s="2"/>
      <c r="J60" s="2"/>
    </row>
    <row r="63" spans="1:11" x14ac:dyDescent="0.2">
      <c r="D63" s="8"/>
      <c r="F63" s="7"/>
      <c r="G63" s="7"/>
      <c r="I63" s="7"/>
      <c r="J63" s="7"/>
    </row>
    <row r="64" spans="1:11" s="4" customFormat="1" x14ac:dyDescent="0.2">
      <c r="A64" s="5"/>
      <c r="D64" s="6" t="s">
        <v>43</v>
      </c>
      <c r="F64" s="58" t="s">
        <v>44</v>
      </c>
      <c r="G64" s="58"/>
      <c r="I64" s="58" t="s">
        <v>45</v>
      </c>
      <c r="J64" s="58"/>
      <c r="K64" s="5"/>
    </row>
    <row r="65" spans="4:10" x14ac:dyDescent="0.2">
      <c r="D65" s="3" t="s">
        <v>3</v>
      </c>
      <c r="F65" s="59" t="s">
        <v>2</v>
      </c>
      <c r="G65" s="59"/>
      <c r="I65" s="59" t="s">
        <v>1</v>
      </c>
      <c r="J65" s="59"/>
    </row>
    <row r="66" spans="4:10" x14ac:dyDescent="0.2">
      <c r="F66" s="59" t="s">
        <v>0</v>
      </c>
      <c r="G66" s="59"/>
    </row>
  </sheetData>
  <mergeCells count="44">
    <mergeCell ref="B12:D12"/>
    <mergeCell ref="B13:D13"/>
    <mergeCell ref="B14:D14"/>
    <mergeCell ref="B15:D15"/>
    <mergeCell ref="B16:D16"/>
    <mergeCell ref="J30:J31"/>
    <mergeCell ref="F66:G66"/>
    <mergeCell ref="C17:D17"/>
    <mergeCell ref="B2:J2"/>
    <mergeCell ref="B3:J3"/>
    <mergeCell ref="B4:J4"/>
    <mergeCell ref="B5:J5"/>
    <mergeCell ref="B6:J6"/>
    <mergeCell ref="B8:D10"/>
    <mergeCell ref="E8:I8"/>
    <mergeCell ref="J8:J9"/>
    <mergeCell ref="H28:I28"/>
    <mergeCell ref="B30:D32"/>
    <mergeCell ref="E30:I30"/>
    <mergeCell ref="C18:D18"/>
    <mergeCell ref="B19:D19"/>
    <mergeCell ref="C20:D20"/>
    <mergeCell ref="C21:D21"/>
    <mergeCell ref="B22:D22"/>
    <mergeCell ref="C45:D45"/>
    <mergeCell ref="C48:D48"/>
    <mergeCell ref="C49:D49"/>
    <mergeCell ref="C50:D50"/>
    <mergeCell ref="C53:D53"/>
    <mergeCell ref="B23:D23"/>
    <mergeCell ref="B24:D24"/>
    <mergeCell ref="B25:D25"/>
    <mergeCell ref="C35:D35"/>
    <mergeCell ref="C36:D36"/>
    <mergeCell ref="C37:D37"/>
    <mergeCell ref="C38:D38"/>
    <mergeCell ref="C41:D41"/>
    <mergeCell ref="C44:D44"/>
    <mergeCell ref="H56:I56"/>
    <mergeCell ref="B57:J57"/>
    <mergeCell ref="F64:G64"/>
    <mergeCell ref="I64:J64"/>
    <mergeCell ref="F65:G65"/>
    <mergeCell ref="I65:J65"/>
  </mergeCells>
  <printOptions horizontalCentered="1"/>
  <pageMargins left="0.59055118110236227" right="0.39370078740157483" top="2.1259842519685042" bottom="0.98425196850393704" header="0.31496062992125984" footer="0.31496062992125984"/>
  <pageSetup paperSize="9" scale="64" orientation="portrait" r:id="rId1"/>
  <headerFooter>
    <oddHeader>&amp;C&amp;G</oddHeader>
    <oddFooter>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(3)</vt:lpstr>
      <vt:lpstr>'EAI (3)'!Área_de_impresión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2018-10-27T17:41:03Z</cp:lastPrinted>
  <dcterms:created xsi:type="dcterms:W3CDTF">2018-10-26T16:46:50Z</dcterms:created>
  <dcterms:modified xsi:type="dcterms:W3CDTF">2018-10-27T17:51:51Z</dcterms:modified>
</cp:coreProperties>
</file>