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1\4to trimestre 2021\IV. Informacion Financiera Adicional (LDF)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I69" i="1"/>
  <c r="H69" i="1"/>
  <c r="G69" i="1"/>
  <c r="F69" i="1"/>
  <c r="E69" i="1"/>
  <c r="I61" i="1"/>
  <c r="H61" i="1"/>
  <c r="G61" i="1"/>
  <c r="F61" i="1"/>
  <c r="E61" i="1"/>
  <c r="H60" i="1"/>
  <c r="H56" i="1" s="1"/>
  <c r="F60" i="1"/>
  <c r="F56" i="1" s="1"/>
  <c r="E60" i="1"/>
  <c r="H51" i="1"/>
  <c r="I51" i="1" s="1"/>
  <c r="F51" i="1"/>
  <c r="E51" i="1"/>
  <c r="H50" i="1"/>
  <c r="I50" i="1" s="1"/>
  <c r="F50" i="1"/>
  <c r="E50" i="1"/>
  <c r="J41" i="1"/>
  <c r="H40" i="1"/>
  <c r="I40" i="1" s="1"/>
  <c r="F40" i="1"/>
  <c r="F39" i="1" s="1"/>
  <c r="E40" i="1"/>
  <c r="H38" i="1"/>
  <c r="I38" i="1" s="1"/>
  <c r="F38" i="1"/>
  <c r="F37" i="1" s="1"/>
  <c r="E38" i="1"/>
  <c r="G38" i="1" s="1"/>
  <c r="G37" i="1" s="1"/>
  <c r="J36" i="1"/>
  <c r="H35" i="1"/>
  <c r="I35" i="1" s="1"/>
  <c r="F35" i="1"/>
  <c r="E35" i="1"/>
  <c r="G35" i="1" s="1"/>
  <c r="J34" i="1"/>
  <c r="G34" i="1"/>
  <c r="H33" i="1"/>
  <c r="I33" i="1" s="1"/>
  <c r="F33" i="1"/>
  <c r="E33" i="1"/>
  <c r="H32" i="1"/>
  <c r="I32" i="1" s="1"/>
  <c r="F32" i="1"/>
  <c r="E32" i="1"/>
  <c r="G32" i="1" s="1"/>
  <c r="H31" i="1"/>
  <c r="I31" i="1" s="1"/>
  <c r="F31" i="1"/>
  <c r="E31" i="1"/>
  <c r="J29" i="1"/>
  <c r="G29" i="1"/>
  <c r="H28" i="1"/>
  <c r="I28" i="1" s="1"/>
  <c r="F28" i="1"/>
  <c r="E28" i="1"/>
  <c r="H27" i="1"/>
  <c r="I27" i="1" s="1"/>
  <c r="F27" i="1"/>
  <c r="E27" i="1"/>
  <c r="J26" i="1"/>
  <c r="G26" i="1"/>
  <c r="J25" i="1"/>
  <c r="G25" i="1"/>
  <c r="H24" i="1"/>
  <c r="I24" i="1" s="1"/>
  <c r="F24" i="1"/>
  <c r="E24" i="1"/>
  <c r="I23" i="1"/>
  <c r="J23" i="1" s="1"/>
  <c r="G23" i="1"/>
  <c r="I22" i="1"/>
  <c r="J22" i="1" s="1"/>
  <c r="G22" i="1"/>
  <c r="H21" i="1"/>
  <c r="I21" i="1" s="1"/>
  <c r="F21" i="1"/>
  <c r="E21" i="1"/>
  <c r="H20" i="1"/>
  <c r="I20" i="1" s="1"/>
  <c r="F20" i="1"/>
  <c r="E20" i="1"/>
  <c r="H19" i="1"/>
  <c r="F19" i="1"/>
  <c r="E19" i="1"/>
  <c r="H16" i="1"/>
  <c r="I16" i="1" s="1"/>
  <c r="F16" i="1"/>
  <c r="E16" i="1"/>
  <c r="H15" i="1"/>
  <c r="I15" i="1" s="1"/>
  <c r="F15" i="1"/>
  <c r="E15" i="1"/>
  <c r="H14" i="1"/>
  <c r="I14" i="1" s="1"/>
  <c r="F14" i="1"/>
  <c r="E14" i="1"/>
  <c r="H13" i="1"/>
  <c r="I13" i="1" s="1"/>
  <c r="F13" i="1"/>
  <c r="E13" i="1"/>
  <c r="H12" i="1"/>
  <c r="I12" i="1" s="1"/>
  <c r="F12" i="1"/>
  <c r="E12" i="1"/>
  <c r="H11" i="1"/>
  <c r="I11" i="1" s="1"/>
  <c r="F11" i="1"/>
  <c r="E11" i="1"/>
  <c r="G51" i="1" l="1"/>
  <c r="J24" i="1"/>
  <c r="F47" i="1"/>
  <c r="J61" i="1"/>
  <c r="G19" i="1"/>
  <c r="G60" i="1"/>
  <c r="G56" i="1" s="1"/>
  <c r="J13" i="1"/>
  <c r="J12" i="1"/>
  <c r="J27" i="1"/>
  <c r="J31" i="1"/>
  <c r="G33" i="1"/>
  <c r="G40" i="1"/>
  <c r="G39" i="1" s="1"/>
  <c r="H47" i="1"/>
  <c r="H67" i="1" s="1"/>
  <c r="J69" i="1"/>
  <c r="J15" i="1"/>
  <c r="J21" i="1"/>
  <c r="G28" i="1"/>
  <c r="F18" i="1"/>
  <c r="J20" i="1"/>
  <c r="G24" i="1"/>
  <c r="G31" i="1"/>
  <c r="G16" i="1"/>
  <c r="G14" i="1"/>
  <c r="H18" i="1"/>
  <c r="J33" i="1"/>
  <c r="J16" i="1"/>
  <c r="G12" i="1"/>
  <c r="J14" i="1"/>
  <c r="G21" i="1"/>
  <c r="J28" i="1"/>
  <c r="F30" i="1"/>
  <c r="J35" i="1"/>
  <c r="J51" i="1"/>
  <c r="G20" i="1"/>
  <c r="G27" i="1"/>
  <c r="G50" i="1"/>
  <c r="G47" i="1" s="1"/>
  <c r="G67" i="1" s="1"/>
  <c r="E56" i="1"/>
  <c r="F67" i="1"/>
  <c r="F43" i="1"/>
  <c r="I47" i="1"/>
  <c r="G13" i="1"/>
  <c r="G15" i="1"/>
  <c r="E18" i="1"/>
  <c r="H30" i="1"/>
  <c r="J32" i="1"/>
  <c r="I37" i="1"/>
  <c r="J38" i="1"/>
  <c r="J37" i="1" s="1"/>
  <c r="I39" i="1"/>
  <c r="J40" i="1"/>
  <c r="J39" i="1" s="1"/>
  <c r="J11" i="1"/>
  <c r="J50" i="1"/>
  <c r="G11" i="1"/>
  <c r="I19" i="1"/>
  <c r="E30" i="1"/>
  <c r="I30" i="1"/>
  <c r="H37" i="1"/>
  <c r="H39" i="1"/>
  <c r="E47" i="1"/>
  <c r="I60" i="1"/>
  <c r="E37" i="1"/>
  <c r="E39" i="1"/>
  <c r="E67" i="1" l="1"/>
  <c r="G30" i="1"/>
  <c r="J30" i="1"/>
  <c r="E43" i="1"/>
  <c r="E72" i="1" s="1"/>
  <c r="G18" i="1"/>
  <c r="F72" i="1"/>
  <c r="H43" i="1"/>
  <c r="H72" i="1" s="1"/>
  <c r="J19" i="1"/>
  <c r="J18" i="1" s="1"/>
  <c r="J43" i="1" s="1"/>
  <c r="I18" i="1"/>
  <c r="I43" i="1" s="1"/>
  <c r="J60" i="1"/>
  <c r="I56" i="1"/>
  <c r="J47" i="1"/>
  <c r="G43" i="1" l="1"/>
  <c r="G72" i="1" s="1"/>
  <c r="J56" i="1"/>
  <c r="I67" i="1"/>
  <c r="J67" i="1" s="1"/>
  <c r="I72" i="1" l="1"/>
  <c r="J72" i="1" s="1"/>
</calcChain>
</file>

<file path=xl/comments1.xml><?xml version="1.0" encoding="utf-8"?>
<comments xmlns="http://schemas.openxmlformats.org/spreadsheetml/2006/main">
  <authors>
    <author>Alma Nidia Gonzalez Lopez</author>
    <author>CuentaPublica</author>
    <author>Coordinador Cuenta Publica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la suma del estimado inicial correspondiente al trimestre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las ampliaciones que se realizaron y la afectacion dentro del trimestre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Suma del 8110101+8110110+8110111+8110112+8110113
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 xml:space="preserve">Alma Nidia Gonzalez
</t>
        </r>
        <r>
          <rPr>
            <sz val="9"/>
            <color indexed="81"/>
            <rFont val="Tahoma"/>
            <family val="2"/>
          </rPr>
          <t xml:space="preserve">83101015+83101016
</t>
        </r>
      </text>
    </comment>
    <comment ref="E40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81201001+81201002+81201003+81201004+81201005+81201006</t>
        </r>
      </text>
    </comment>
    <comment ref="H40" authorId="2" shapeId="0">
      <text>
        <r>
          <rPr>
            <b/>
            <sz val="9"/>
            <color indexed="81"/>
            <rFont val="Tahoma"/>
            <charset val="1"/>
          </rPr>
          <t>Coordinador Cuenta Publica:</t>
        </r>
        <r>
          <rPr>
            <sz val="9"/>
            <color indexed="81"/>
            <rFont val="Tahoma"/>
            <charset val="1"/>
          </rPr>
          <t xml:space="preserve">
Se incluye Fondo Compensatorio ISSH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8210103+8210106+8210107+8310103 a 8310106+8310108+8310109
</t>
        </r>
      </text>
    </comment>
  </commentList>
</comments>
</file>

<file path=xl/sharedStrings.xml><?xml version="1.0" encoding="utf-8"?>
<sst xmlns="http://schemas.openxmlformats.org/spreadsheetml/2006/main" count="81" uniqueCount="81">
  <si>
    <t>AYUNTAMIENTO MUNICIPAL DE PLAYAS DE ROSARITO</t>
  </si>
  <si>
    <t>Estado Analítico de Ingresos Detallado - LDF</t>
  </si>
  <si>
    <t>Del 1 de enero al 31 de diciembre  de 2021</t>
  </si>
  <si>
    <t>(PESOS)</t>
  </si>
  <si>
    <t>Ingreso</t>
  </si>
  <si>
    <t xml:space="preserve">Diferencia </t>
  </si>
  <si>
    <t>Concepto</t>
  </si>
  <si>
    <t>Estimado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</si>
  <si>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</si>
  <si>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</si>
  <si>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</si>
  <si>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</si>
  <si>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</si>
  <si>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</si>
  <si>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</si>
  <si>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</si>
  <si>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</si>
  <si>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</si>
  <si>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</si>
  <si>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</si>
  <si>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</si>
  <si>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</si>
  <si>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</si>
  <si>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</si>
  <si>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</si>
  <si>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</si>
  <si>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</si>
  <si>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</si>
  <si>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</si>
  <si>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</si>
  <si>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</si>
  <si>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</si>
  <si>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</si>
  <si>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</si>
  <si>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</si>
  <si>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</si>
  <si>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</si>
  <si>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</si>
  <si>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</si>
  <si>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</si>
  <si>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</si>
  <si>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</si>
  <si>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</si>
  <si>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</si>
  <si>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</si>
  <si>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</si>
  <si>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</si>
  <si>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</si>
  <si>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</si>
  <si>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</si>
  <si>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</si>
  <si>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</si>
  <si>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</si>
  <si>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</si>
  <si>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</si>
  <si>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</si>
  <si>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</si>
  <si>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</si>
  <si>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</si>
  <si>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</si>
  <si>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</si>
  <si>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</si>
  <si>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</si>
  <si>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</si>
  <si>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</si>
  <si>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</si>
  <si>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</si>
  <si>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</si>
  <si>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</si>
  <si>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</si>
  <si>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</si>
  <si>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</si>
  <si>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</si>
  <si>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</si>
  <si>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C. HILDA ARACELI BROWN FIGUEREDO</t>
  </si>
  <si>
    <t>LAE. MANUEL ZERMEÑO CHAVEZ</t>
  </si>
  <si>
    <t xml:space="preserve">                              LIC. JUAN ANTONIO ALAMILLO CARDENAS</t>
  </si>
  <si>
    <t>PRESIDENTE MUNICIPAL</t>
  </si>
  <si>
    <t>TESORERO MUNICIPAL</t>
  </si>
  <si>
    <t xml:space="preserve">                           ENCARGADO DE DESPACHO DE LA</t>
  </si>
  <si>
    <t xml:space="preserve">                          RECAUDACION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</si>
</sst>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54">
    <xf numFmtId="0" fontId="0" fillId="0" borderId="0" xfId="0"/>
    <xf numFmtId="0" fontId="2" fillId="0" borderId="0" xfId="2"/>
    <xf numFmtId="44" fontId="4" fillId="0" borderId="5" xfId="1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44" fontId="6" fillId="0" borderId="5" xfId="1" applyFont="1" applyBorder="1" applyAlignment="1">
      <alignment horizontal="center" vertical="center"/>
    </xf>
    <xf numFmtId="44" fontId="6" fillId="0" borderId="16" xfId="1" applyFont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44" fontId="7" fillId="0" borderId="5" xfId="1" applyFont="1" applyBorder="1" applyAlignment="1">
      <alignment horizontal="center" vertical="center"/>
    </xf>
    <xf numFmtId="44" fontId="6" fillId="0" borderId="5" xfId="1" applyFont="1" applyFill="1" applyBorder="1" applyAlignment="1">
      <alignment horizontal="center" vertical="center"/>
    </xf>
    <xf numFmtId="0" fontId="4" fillId="0" borderId="4" xfId="2" applyFont="1" applyBorder="1" applyAlignment="1">
      <alignment horizontal="justify" vertical="center"/>
    </xf>
    <xf numFmtId="0" fontId="4" fillId="0" borderId="0" xfId="2" applyFont="1" applyAlignment="1">
      <alignment horizontal="justify" vertical="center"/>
    </xf>
    <xf numFmtId="0" fontId="4" fillId="0" borderId="15" xfId="2" applyFont="1" applyBorder="1" applyAlignment="1">
      <alignment horizontal="justify" vertical="center"/>
    </xf>
    <xf numFmtId="44" fontId="5" fillId="0" borderId="16" xfId="1" applyFont="1" applyBorder="1" applyAlignment="1">
      <alignment horizontal="center" vertical="center"/>
    </xf>
    <xf numFmtId="44" fontId="6" fillId="2" borderId="5" xfId="1" applyFont="1" applyFill="1" applyBorder="1" applyAlignment="1">
      <alignment horizontal="center" vertical="center"/>
    </xf>
    <xf numFmtId="44" fontId="6" fillId="3" borderId="5" xfId="1" applyFont="1" applyFill="1" applyBorder="1" applyAlignment="1">
      <alignment horizontal="center" vertical="center"/>
    </xf>
    <xf numFmtId="0" fontId="4" fillId="0" borderId="5" xfId="2" applyFont="1" applyBorder="1" applyAlignment="1">
      <alignment horizontal="left" vertical="center"/>
    </xf>
    <xf numFmtId="44" fontId="5" fillId="0" borderId="5" xfId="1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0" fontId="4" fillId="0" borderId="6" xfId="2" applyFont="1" applyBorder="1" applyAlignment="1">
      <alignment horizontal="justify" vertical="center"/>
    </xf>
    <xf numFmtId="44" fontId="6" fillId="0" borderId="8" xfId="1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4" fillId="0" borderId="1" xfId="2" applyFont="1" applyBorder="1" applyAlignment="1">
      <alignment horizontal="justify" vertical="center"/>
    </xf>
    <xf numFmtId="0" fontId="4" fillId="0" borderId="2" xfId="2" applyFont="1" applyBorder="1" applyAlignment="1">
      <alignment horizontal="justify" vertical="center"/>
    </xf>
    <xf numFmtId="0" fontId="4" fillId="0" borderId="3" xfId="2" applyFont="1" applyBorder="1" applyAlignment="1">
      <alignment horizontal="justify" vertical="center"/>
    </xf>
    <xf numFmtId="0" fontId="5" fillId="0" borderId="4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5" fillId="0" borderId="15" xfId="2" applyFont="1" applyBorder="1" applyAlignment="1">
      <alignment horizontal="left" vertical="center"/>
    </xf>
    <xf numFmtId="0" fontId="4" fillId="0" borderId="0" xfId="2" applyFont="1" applyAlignment="1">
      <alignment horizontal="justify" vertical="center"/>
    </xf>
    <xf numFmtId="0" fontId="4" fillId="0" borderId="15" xfId="2" applyFont="1" applyBorder="1" applyAlignment="1">
      <alignment horizontal="justify" vertical="center"/>
    </xf>
    <xf numFmtId="0" fontId="5" fillId="0" borderId="0" xfId="2" applyFont="1" applyAlignment="1">
      <alignment horizontal="left" vertical="center"/>
    </xf>
    <xf numFmtId="0" fontId="6" fillId="0" borderId="0" xfId="3" applyFont="1" applyAlignment="1">
      <alignment horizontal="center"/>
    </xf>
    <xf numFmtId="0" fontId="7" fillId="0" borderId="0" xfId="2" applyFont="1" applyAlignment="1">
      <alignment horizontal="center"/>
    </xf>
    <xf numFmtId="0" fontId="4" fillId="0" borderId="7" xfId="2" applyFont="1" applyBorder="1" applyAlignment="1">
      <alignment horizontal="justify" vertical="center"/>
    </xf>
    <xf numFmtId="0" fontId="4" fillId="0" borderId="17" xfId="2" applyFont="1" applyBorder="1" applyAlignment="1">
      <alignment horizontal="justify" vertical="center"/>
    </xf>
  </cellXfs>
  <cellStyles count="4">
    <cellStyle name="Moneda" xfId="1" builtinId="4"/>
    <cellStyle name="Normal" xfId="0" builtinId="0"/>
    <cellStyle name="Normal 3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83</xdr:row>
      <xdr:rowOff>111125</xdr:rowOff>
    </xdr:from>
    <xdr:to>
      <xdr:col>3</xdr:col>
      <xdr:colOff>2794000</xdr:colOff>
      <xdr:row>83</xdr:row>
      <xdr:rowOff>111125</xdr:rowOff>
    </xdr:to>
    <xdr:cxnSp macro="">
      <xdr:nvCxnSpPr>
        <xdr:cNvPr id="2" name="Conector recto 1"/>
        <xdr:cNvCxnSpPr/>
      </xdr:nvCxnSpPr>
      <xdr:spPr>
        <a:xfrm>
          <a:off x="847725" y="11569700"/>
          <a:ext cx="302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3174999</xdr:colOff>
      <xdr:row>83</xdr:row>
      <xdr:rowOff>119062</xdr:rowOff>
    </xdr:from>
    <xdr:to>
      <xdr:col>7</xdr:col>
      <xdr:colOff>150811</xdr:colOff>
      <xdr:row>83</xdr:row>
      <xdr:rowOff>119062</xdr:rowOff>
    </xdr:to>
    <xdr:cxnSp macro="">
      <xdr:nvCxnSpPr>
        <xdr:cNvPr id="3" name="Conector recto 2"/>
        <xdr:cNvCxnSpPr/>
      </xdr:nvCxnSpPr>
      <xdr:spPr>
        <a:xfrm>
          <a:off x="4251324" y="11577637"/>
          <a:ext cx="363378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722313</xdr:colOff>
      <xdr:row>83</xdr:row>
      <xdr:rowOff>127000</xdr:rowOff>
    </xdr:from>
    <xdr:to>
      <xdr:col>10</xdr:col>
      <xdr:colOff>0</xdr:colOff>
      <xdr:row>83</xdr:row>
      <xdr:rowOff>128588</xdr:rowOff>
    </xdr:to>
    <xdr:cxnSp macro="">
      <xdr:nvCxnSpPr>
        <xdr:cNvPr id="4" name="Conector recto 3"/>
        <xdr:cNvCxnSpPr/>
      </xdr:nvCxnSpPr>
      <xdr:spPr>
        <a:xfrm>
          <a:off x="8456613" y="11585575"/>
          <a:ext cx="2663824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ctapub/Desktop/AYUNTAMIENTO/2021/AVANCE%20DE%20INGRESOS%20202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1 POR RUBRO"/>
      <sheetName val="INGRESOS 2021 RUBRO Y PARTIDA"/>
      <sheetName val="INGRESOS 2021 CALENDARIO MENSUA"/>
      <sheetName val="INGRESOS 2021 PARTIDA MENSUAL"/>
      <sheetName val="SABANA DE TRANSFERENCIAS"/>
      <sheetName val="TRANSF POR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/>
      <sheetData sheetId="1"/>
      <sheetData sheetId="2"/>
      <sheetData sheetId="3"/>
      <sheetData sheetId="4">
        <row r="37">
          <cell r="H37">
            <v>0</v>
          </cell>
          <cell r="L37">
            <v>0</v>
          </cell>
          <cell r="V37">
            <v>15478545.470000001</v>
          </cell>
          <cell r="AD37">
            <v>9819862.5100000016</v>
          </cell>
        </row>
        <row r="41">
          <cell r="H41">
            <v>0</v>
          </cell>
          <cell r="L41">
            <v>0</v>
          </cell>
          <cell r="V41">
            <v>0</v>
          </cell>
          <cell r="AD41">
            <v>0</v>
          </cell>
        </row>
        <row r="49">
          <cell r="H49">
            <v>0</v>
          </cell>
          <cell r="L49">
            <v>0</v>
          </cell>
          <cell r="V49">
            <v>0</v>
          </cell>
          <cell r="AD49">
            <v>0</v>
          </cell>
        </row>
        <row r="78">
          <cell r="V78">
            <v>0</v>
          </cell>
        </row>
        <row r="186">
          <cell r="H186">
            <v>0</v>
          </cell>
          <cell r="L186">
            <v>0</v>
          </cell>
          <cell r="V186">
            <v>0</v>
          </cell>
          <cell r="AD186">
            <v>0</v>
          </cell>
        </row>
        <row r="199">
          <cell r="H199">
            <v>0</v>
          </cell>
          <cell r="L199">
            <v>0</v>
          </cell>
          <cell r="V199">
            <v>0</v>
          </cell>
          <cell r="AD199">
            <v>1437078.81</v>
          </cell>
        </row>
        <row r="248">
          <cell r="H248">
            <v>0</v>
          </cell>
          <cell r="L248">
            <v>0</v>
          </cell>
          <cell r="V248">
            <v>0</v>
          </cell>
          <cell r="AD248">
            <v>0</v>
          </cell>
        </row>
        <row r="251">
          <cell r="H251">
            <v>-8594525</v>
          </cell>
          <cell r="L251">
            <v>0</v>
          </cell>
          <cell r="V251">
            <v>0</v>
          </cell>
          <cell r="AD251">
            <v>0</v>
          </cell>
        </row>
        <row r="252">
          <cell r="H252">
            <v>-1340928</v>
          </cell>
          <cell r="L252">
            <v>0</v>
          </cell>
          <cell r="V252">
            <v>0</v>
          </cell>
          <cell r="AD252">
            <v>0</v>
          </cell>
        </row>
        <row r="253">
          <cell r="H253">
            <v>-562815</v>
          </cell>
          <cell r="L253">
            <v>0</v>
          </cell>
          <cell r="V253">
            <v>0</v>
          </cell>
          <cell r="AD253">
            <v>0</v>
          </cell>
        </row>
        <row r="254">
          <cell r="H254">
            <v>-374295</v>
          </cell>
          <cell r="L254">
            <v>0</v>
          </cell>
          <cell r="V254">
            <v>0</v>
          </cell>
          <cell r="AD254">
            <v>0</v>
          </cell>
        </row>
        <row r="255">
          <cell r="H255">
            <v>-2083903</v>
          </cell>
          <cell r="L255">
            <v>0</v>
          </cell>
          <cell r="V255">
            <v>0</v>
          </cell>
          <cell r="AD255">
            <v>0</v>
          </cell>
        </row>
        <row r="259">
          <cell r="H259">
            <v>0</v>
          </cell>
          <cell r="L259">
            <v>0</v>
          </cell>
          <cell r="V259">
            <v>0</v>
          </cell>
          <cell r="AD259">
            <v>0</v>
          </cell>
        </row>
        <row r="260">
          <cell r="H260">
            <v>0</v>
          </cell>
          <cell r="L260">
            <v>0</v>
          </cell>
          <cell r="V260">
            <v>0</v>
          </cell>
          <cell r="AD260">
            <v>0</v>
          </cell>
        </row>
        <row r="261">
          <cell r="H261">
            <v>0</v>
          </cell>
          <cell r="L261">
            <v>0</v>
          </cell>
          <cell r="V261">
            <v>0</v>
          </cell>
          <cell r="AD261">
            <v>0</v>
          </cell>
        </row>
        <row r="262">
          <cell r="H262">
            <v>4314908.5999999996</v>
          </cell>
          <cell r="L262">
            <v>0</v>
          </cell>
          <cell r="V262">
            <v>0</v>
          </cell>
          <cell r="AD262">
            <v>0</v>
          </cell>
        </row>
        <row r="263">
          <cell r="H263">
            <v>-807570.73</v>
          </cell>
          <cell r="L263">
            <v>0</v>
          </cell>
          <cell r="V263">
            <v>0</v>
          </cell>
          <cell r="AD263">
            <v>0</v>
          </cell>
        </row>
        <row r="264">
          <cell r="H264">
            <v>138835.35</v>
          </cell>
          <cell r="L264">
            <v>0</v>
          </cell>
          <cell r="V264">
            <v>0</v>
          </cell>
          <cell r="AD264">
            <v>0</v>
          </cell>
        </row>
        <row r="265">
          <cell r="H265">
            <v>259743.33</v>
          </cell>
          <cell r="L265">
            <v>0</v>
          </cell>
          <cell r="V265">
            <v>0</v>
          </cell>
          <cell r="AD265">
            <v>0</v>
          </cell>
        </row>
        <row r="266">
          <cell r="H266">
            <v>0</v>
          </cell>
          <cell r="L266">
            <v>0</v>
          </cell>
          <cell r="V266">
            <v>0</v>
          </cell>
          <cell r="AD266">
            <v>0</v>
          </cell>
        </row>
        <row r="267">
          <cell r="H267">
            <v>0</v>
          </cell>
          <cell r="L267">
            <v>0</v>
          </cell>
          <cell r="V267">
            <v>0</v>
          </cell>
          <cell r="AD267">
            <v>0</v>
          </cell>
        </row>
        <row r="268">
          <cell r="H268">
            <v>728957</v>
          </cell>
          <cell r="L268">
            <v>0</v>
          </cell>
          <cell r="V268">
            <v>0</v>
          </cell>
          <cell r="AD268">
            <v>0</v>
          </cell>
        </row>
        <row r="270">
          <cell r="H270">
            <v>11236827</v>
          </cell>
          <cell r="L270">
            <v>0</v>
          </cell>
          <cell r="V270">
            <v>0</v>
          </cell>
          <cell r="AD270">
            <v>0</v>
          </cell>
        </row>
        <row r="271">
          <cell r="H271">
            <v>-163344</v>
          </cell>
          <cell r="L271">
            <v>0</v>
          </cell>
          <cell r="V271">
            <v>0</v>
          </cell>
          <cell r="AD271">
            <v>0</v>
          </cell>
        </row>
        <row r="274">
          <cell r="H274">
            <v>0</v>
          </cell>
          <cell r="L274">
            <v>0</v>
          </cell>
          <cell r="V274">
            <v>0</v>
          </cell>
          <cell r="AD274">
            <v>0</v>
          </cell>
        </row>
        <row r="275">
          <cell r="H275">
            <v>0</v>
          </cell>
          <cell r="L275">
            <v>0</v>
          </cell>
          <cell r="V275">
            <v>0</v>
          </cell>
          <cell r="AD275">
            <v>0</v>
          </cell>
        </row>
        <row r="276">
          <cell r="H276">
            <v>0</v>
          </cell>
          <cell r="L276">
            <v>0</v>
          </cell>
          <cell r="V276">
            <v>0</v>
          </cell>
          <cell r="AD276">
            <v>0</v>
          </cell>
        </row>
        <row r="277">
          <cell r="H277">
            <v>0</v>
          </cell>
          <cell r="L277">
            <v>0</v>
          </cell>
          <cell r="V277">
            <v>0</v>
          </cell>
          <cell r="AD277">
            <v>0</v>
          </cell>
        </row>
        <row r="278">
          <cell r="H278">
            <v>0</v>
          </cell>
          <cell r="L278">
            <v>0</v>
          </cell>
          <cell r="V278">
            <v>0</v>
          </cell>
          <cell r="AD278">
            <v>0</v>
          </cell>
        </row>
        <row r="279">
          <cell r="H279">
            <v>0</v>
          </cell>
          <cell r="L279">
            <v>0</v>
          </cell>
          <cell r="V279">
            <v>0</v>
          </cell>
          <cell r="AD279">
            <v>0</v>
          </cell>
        </row>
        <row r="280">
          <cell r="H280">
            <v>0</v>
          </cell>
          <cell r="L280">
            <v>0</v>
          </cell>
          <cell r="AD280">
            <v>0</v>
          </cell>
        </row>
        <row r="285">
          <cell r="H285">
            <v>0</v>
          </cell>
          <cell r="L285">
            <v>0</v>
          </cell>
          <cell r="V285">
            <v>0</v>
          </cell>
          <cell r="AD285">
            <v>0</v>
          </cell>
        </row>
        <row r="286">
          <cell r="H286">
            <v>0</v>
          </cell>
          <cell r="L286">
            <v>0</v>
          </cell>
          <cell r="V286">
            <v>0</v>
          </cell>
          <cell r="AD286">
            <v>0</v>
          </cell>
        </row>
        <row r="287">
          <cell r="H287">
            <v>3080000</v>
          </cell>
          <cell r="L287">
            <v>1702886</v>
          </cell>
          <cell r="V287">
            <v>0</v>
          </cell>
          <cell r="AD287">
            <v>0</v>
          </cell>
        </row>
        <row r="290">
          <cell r="H290">
            <v>0</v>
          </cell>
          <cell r="L290">
            <v>0</v>
          </cell>
          <cell r="V290">
            <v>0</v>
          </cell>
          <cell r="AD290">
            <v>0</v>
          </cell>
        </row>
        <row r="291">
          <cell r="H291">
            <v>4152118.95</v>
          </cell>
          <cell r="L291">
            <v>0</v>
          </cell>
          <cell r="V291">
            <v>0</v>
          </cell>
          <cell r="AD291">
            <v>0</v>
          </cell>
        </row>
        <row r="292">
          <cell r="H292">
            <v>190858</v>
          </cell>
          <cell r="L292">
            <v>0</v>
          </cell>
          <cell r="V292">
            <v>0</v>
          </cell>
          <cell r="AD292">
            <v>0</v>
          </cell>
        </row>
        <row r="293">
          <cell r="H293">
            <v>0</v>
          </cell>
          <cell r="L293">
            <v>0</v>
          </cell>
          <cell r="V293">
            <v>0</v>
          </cell>
          <cell r="AD293">
            <v>0</v>
          </cell>
        </row>
        <row r="294">
          <cell r="H294">
            <v>0</v>
          </cell>
          <cell r="L294">
            <v>0</v>
          </cell>
          <cell r="V294">
            <v>0</v>
          </cell>
          <cell r="AD294">
            <v>0</v>
          </cell>
        </row>
      </sheetData>
      <sheetData sheetId="5"/>
      <sheetData sheetId="6"/>
      <sheetData sheetId="7"/>
      <sheetData sheetId="8"/>
      <sheetData sheetId="9">
        <row r="38">
          <cell r="E38">
            <v>159879542.38999999</v>
          </cell>
          <cell r="CQ38">
            <v>212759197.23000002</v>
          </cell>
        </row>
        <row r="42">
          <cell r="E42">
            <v>2947689.1799999997</v>
          </cell>
          <cell r="CQ42">
            <v>3304782.05</v>
          </cell>
        </row>
        <row r="50">
          <cell r="E50">
            <v>1567469.76</v>
          </cell>
          <cell r="CQ50">
            <v>1558144.4300000002</v>
          </cell>
        </row>
        <row r="187">
          <cell r="E187">
            <v>92853397.5</v>
          </cell>
          <cell r="CQ187">
            <v>120227461.05</v>
          </cell>
        </row>
        <row r="203">
          <cell r="E203">
            <v>6419519.5899999999</v>
          </cell>
          <cell r="CQ203">
            <v>10606692.68</v>
          </cell>
        </row>
        <row r="253">
          <cell r="E253">
            <v>18167454.829999998</v>
          </cell>
          <cell r="CQ253">
            <v>13656344.550999999</v>
          </cell>
        </row>
        <row r="256">
          <cell r="E256">
            <v>145469836</v>
          </cell>
          <cell r="CQ256">
            <v>179685093</v>
          </cell>
        </row>
        <row r="257">
          <cell r="E257">
            <v>22696377</v>
          </cell>
          <cell r="CQ257">
            <v>29664075</v>
          </cell>
        </row>
        <row r="258">
          <cell r="E258">
            <v>9526145</v>
          </cell>
          <cell r="CQ258">
            <v>10963976</v>
          </cell>
        </row>
        <row r="259">
          <cell r="E259">
            <v>6335262</v>
          </cell>
          <cell r="CQ259">
            <v>8422136</v>
          </cell>
        </row>
        <row r="260">
          <cell r="E260">
            <v>11877801</v>
          </cell>
          <cell r="CQ260">
            <v>10607090</v>
          </cell>
        </row>
        <row r="263">
          <cell r="E263">
            <v>953049.73000000021</v>
          </cell>
          <cell r="CQ263">
            <v>0</v>
          </cell>
        </row>
        <row r="264">
          <cell r="E264">
            <v>0</v>
          </cell>
          <cell r="CQ264">
            <v>731781</v>
          </cell>
        </row>
        <row r="265">
          <cell r="E265">
            <v>0</v>
          </cell>
          <cell r="CQ265">
            <v>0</v>
          </cell>
        </row>
        <row r="266">
          <cell r="E266">
            <v>9999999.9999999981</v>
          </cell>
          <cell r="CQ266">
            <v>12171218</v>
          </cell>
        </row>
        <row r="267">
          <cell r="E267">
            <v>9118196.4000000004</v>
          </cell>
          <cell r="CQ267">
            <v>14602328</v>
          </cell>
        </row>
        <row r="268">
          <cell r="E268">
            <v>1675276.7300000004</v>
          </cell>
          <cell r="CQ268">
            <v>1122426</v>
          </cell>
        </row>
        <row r="269">
          <cell r="E269">
            <v>944731.65</v>
          </cell>
          <cell r="CQ269">
            <v>1010865</v>
          </cell>
        </row>
        <row r="270">
          <cell r="E270">
            <v>580535.66999999993</v>
          </cell>
          <cell r="CQ270">
            <v>695980</v>
          </cell>
        </row>
        <row r="271">
          <cell r="E271">
            <v>0</v>
          </cell>
          <cell r="CQ271">
            <v>0</v>
          </cell>
        </row>
        <row r="272">
          <cell r="E272">
            <v>0</v>
          </cell>
          <cell r="CQ272">
            <v>0</v>
          </cell>
        </row>
        <row r="273">
          <cell r="CQ273">
            <v>0</v>
          </cell>
        </row>
        <row r="275">
          <cell r="E275">
            <v>72263655</v>
          </cell>
          <cell r="CQ275">
            <v>83498301.400000006</v>
          </cell>
        </row>
        <row r="276">
          <cell r="E276">
            <v>24534423.999999996</v>
          </cell>
          <cell r="CQ276">
            <v>23888869.949999999</v>
          </cell>
        </row>
        <row r="279">
          <cell r="E279">
            <v>0</v>
          </cell>
          <cell r="CQ279">
            <v>0</v>
          </cell>
        </row>
        <row r="280">
          <cell r="E280">
            <v>0</v>
          </cell>
          <cell r="CQ280">
            <v>0</v>
          </cell>
        </row>
        <row r="281">
          <cell r="E281">
            <v>0</v>
          </cell>
          <cell r="CQ281">
            <v>0</v>
          </cell>
        </row>
        <row r="282">
          <cell r="E282">
            <v>0</v>
          </cell>
          <cell r="CQ282">
            <v>0</v>
          </cell>
        </row>
        <row r="283">
          <cell r="E283">
            <v>0</v>
          </cell>
          <cell r="CQ283">
            <v>0</v>
          </cell>
        </row>
        <row r="284">
          <cell r="E284">
            <v>0</v>
          </cell>
          <cell r="CQ284">
            <v>0</v>
          </cell>
        </row>
        <row r="285">
          <cell r="E285">
            <v>0</v>
          </cell>
          <cell r="CQ285">
            <v>0</v>
          </cell>
        </row>
        <row r="290">
          <cell r="E290">
            <v>0</v>
          </cell>
          <cell r="CQ290">
            <v>0</v>
          </cell>
        </row>
        <row r="291">
          <cell r="E291">
            <v>435686.16</v>
          </cell>
          <cell r="CQ291">
            <v>1258572.6400000001</v>
          </cell>
        </row>
        <row r="292">
          <cell r="CQ292">
            <v>4404466.91</v>
          </cell>
        </row>
        <row r="293">
          <cell r="CQ293">
            <v>0</v>
          </cell>
        </row>
        <row r="296">
          <cell r="E296">
            <v>86404.640000000014</v>
          </cell>
          <cell r="CQ296">
            <v>1313</v>
          </cell>
        </row>
        <row r="297">
          <cell r="E297">
            <v>3029164.05</v>
          </cell>
          <cell r="CQ297">
            <v>12903610</v>
          </cell>
        </row>
        <row r="298">
          <cell r="E298">
            <v>1131704.0000000002</v>
          </cell>
          <cell r="CQ298">
            <v>2613661</v>
          </cell>
        </row>
        <row r="299">
          <cell r="E299">
            <v>0</v>
          </cell>
          <cell r="CQ299">
            <v>0</v>
          </cell>
        </row>
        <row r="300">
          <cell r="E300">
            <v>12641825.610000001</v>
          </cell>
          <cell r="CQ300">
            <v>12816517.549999999</v>
          </cell>
        </row>
        <row r="301">
          <cell r="CQ301">
            <v>2324452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87"/>
  <sheetViews>
    <sheetView tabSelected="1" workbookViewId="0">
      <selection activeCell="L54" sqref="L54"/>
    </sheetView>
  </sheetViews>
  <sheetFormatPr baseColWidth="10" defaultRowHeight="12.75" x14ac:dyDescent="0.2"/>
  <cols>
    <col min="1" max="1" width="2.7109375" style="1" customWidth="1"/>
    <col min="2" max="2" width="11.42578125" style="1"/>
    <col min="3" max="3" width="2" style="1" customWidth="1"/>
    <col min="4" max="4" width="47.85546875" style="1" customWidth="1"/>
    <col min="5" max="5" width="16.28515625" style="1" customWidth="1"/>
    <col min="6" max="6" width="16.7109375" style="1" customWidth="1"/>
    <col min="7" max="7" width="19" style="1" customWidth="1"/>
    <col min="8" max="8" width="15.7109375" style="1" customWidth="1"/>
    <col min="9" max="9" width="16" style="1" customWidth="1"/>
    <col min="10" max="10" width="17.140625" style="1" customWidth="1"/>
    <col min="11" max="16384" width="11.42578125" style="1"/>
  </cols>
  <sheetData>
    <row r="1" spans="2:10" ht="13.5" thickBot="1" x14ac:dyDescent="0.25"/>
    <row r="2" spans="2:10" x14ac:dyDescent="0.2">
      <c r="B2" s="21" t="s">
        <v>0</v>
      </c>
      <c r="C2" s="22"/>
      <c r="D2" s="22"/>
      <c r="E2" s="22"/>
      <c r="F2" s="22"/>
      <c r="G2" s="22"/>
      <c r="H2" s="22"/>
      <c r="I2" s="22"/>
      <c r="J2" s="23"/>
    </row>
    <row r="3" spans="2:10" x14ac:dyDescent="0.2">
      <c r="B3" s="24" t="s">
        <v>1</v>
      </c>
      <c r="C3" s="25"/>
      <c r="D3" s="25"/>
      <c r="E3" s="25"/>
      <c r="F3" s="25"/>
      <c r="G3" s="25"/>
      <c r="H3" s="25"/>
      <c r="I3" s="25"/>
      <c r="J3" s="26"/>
    </row>
    <row r="4" spans="2:10" x14ac:dyDescent="0.2">
      <c r="B4" s="24" t="s">
        <v>2</v>
      </c>
      <c r="C4" s="25"/>
      <c r="D4" s="25"/>
      <c r="E4" s="25"/>
      <c r="F4" s="25"/>
      <c r="G4" s="25"/>
      <c r="H4" s="25"/>
      <c r="I4" s="25"/>
      <c r="J4" s="26"/>
    </row>
    <row r="5" spans="2:10" ht="13.5" thickBot="1" x14ac:dyDescent="0.25">
      <c r="B5" s="27" t="s">
        <v>3</v>
      </c>
      <c r="C5" s="28"/>
      <c r="D5" s="28"/>
      <c r="E5" s="28"/>
      <c r="F5" s="28"/>
      <c r="G5" s="28"/>
      <c r="H5" s="28"/>
      <c r="I5" s="28"/>
      <c r="J5" s="29"/>
    </row>
    <row r="6" spans="2:10" ht="13.5" thickBot="1" x14ac:dyDescent="0.25">
      <c r="B6" s="21"/>
      <c r="C6" s="22"/>
      <c r="D6" s="23"/>
      <c r="E6" s="30" t="s">
        <v>4</v>
      </c>
      <c r="F6" s="31"/>
      <c r="G6" s="31"/>
      <c r="H6" s="31"/>
      <c r="I6" s="32"/>
      <c r="J6" s="33" t="s">
        <v>5</v>
      </c>
    </row>
    <row r="7" spans="2:10" x14ac:dyDescent="0.2">
      <c r="B7" s="24" t="s">
        <v>6</v>
      </c>
      <c r="C7" s="25"/>
      <c r="D7" s="26"/>
      <c r="E7" s="33" t="s">
        <v>7</v>
      </c>
      <c r="F7" s="36" t="s">
        <v>8</v>
      </c>
      <c r="G7" s="33" t="s">
        <v>9</v>
      </c>
      <c r="H7" s="33" t="s">
        <v>10</v>
      </c>
      <c r="I7" s="33" t="s">
        <v>11</v>
      </c>
      <c r="J7" s="34"/>
    </row>
    <row r="8" spans="2:10" ht="13.5" thickBot="1" x14ac:dyDescent="0.25">
      <c r="B8" s="27"/>
      <c r="C8" s="28"/>
      <c r="D8" s="29"/>
      <c r="E8" s="35"/>
      <c r="F8" s="37"/>
      <c r="G8" s="35"/>
      <c r="H8" s="35"/>
      <c r="I8" s="35"/>
      <c r="J8" s="35"/>
    </row>
    <row r="9" spans="2:10" ht="6.75" customHeight="1" x14ac:dyDescent="0.2">
      <c r="B9" s="40"/>
      <c r="C9" s="41"/>
      <c r="D9" s="42"/>
      <c r="E9" s="2"/>
      <c r="F9" s="2"/>
      <c r="G9" s="2"/>
      <c r="H9" s="2"/>
      <c r="I9" s="2"/>
      <c r="J9" s="2"/>
    </row>
    <row r="10" spans="2:10" x14ac:dyDescent="0.2">
      <c r="B10" s="43" t="s">
        <v>12</v>
      </c>
      <c r="C10" s="44"/>
      <c r="D10" s="45"/>
      <c r="E10" s="2"/>
      <c r="F10" s="2"/>
      <c r="G10" s="2"/>
      <c r="H10" s="2"/>
      <c r="I10" s="2"/>
      <c r="J10" s="2"/>
    </row>
    <row r="11" spans="2:10" ht="10.5" customHeight="1" x14ac:dyDescent="0.2">
      <c r="B11" s="3"/>
      <c r="C11" s="38" t="s">
        <v>13</v>
      </c>
      <c r="D11" s="39"/>
      <c r="E11" s="4">
        <f>+'[1]INGRESOS DEVENGADOS MENSUAL '!E38</f>
        <v>159879542.38999999</v>
      </c>
      <c r="F11" s="4">
        <f>+'[1]SABANA DE TRANSFERENCIAS'!H37+'[1]SABANA DE TRANSFERENCIAS'!L37+'[1]SABANA DE TRANSFERENCIAS'!V37+'[1]SABANA DE TRANSFERENCIAS'!AD37</f>
        <v>25298407.980000004</v>
      </c>
      <c r="G11" s="4">
        <f t="shared" ref="G11:G16" si="0">+E11+F11</f>
        <v>185177950.37</v>
      </c>
      <c r="H11" s="4">
        <f>+'[1]INGRESOS DEVENGADOS MENSUAL '!CQ38</f>
        <v>212759197.23000002</v>
      </c>
      <c r="I11" s="4">
        <f t="shared" ref="I11:I16" si="1">+H11</f>
        <v>212759197.23000002</v>
      </c>
      <c r="J11" s="4">
        <f t="shared" ref="J11:J16" si="2">+I11-E11</f>
        <v>52879654.840000033</v>
      </c>
    </row>
    <row r="12" spans="2:10" ht="10.5" customHeight="1" x14ac:dyDescent="0.2">
      <c r="B12" s="3"/>
      <c r="C12" s="38" t="s">
        <v>14</v>
      </c>
      <c r="D12" s="39"/>
      <c r="E12" s="4">
        <f>+'[1]INGRESOS DEVENGADOS MENSUAL '!E42</f>
        <v>2947689.1799999997</v>
      </c>
      <c r="F12" s="4">
        <f>+'[1]SABANA DE TRANSFERENCIAS'!H41+'[1]SABANA DE TRANSFERENCIAS'!L41+'[1]SABANA DE TRANSFERENCIAS'!V41+'[1]SABANA DE TRANSFERENCIAS'!AD41</f>
        <v>0</v>
      </c>
      <c r="G12" s="4">
        <f t="shared" si="0"/>
        <v>2947689.1799999997</v>
      </c>
      <c r="H12" s="4">
        <f>+'[1]INGRESOS DEVENGADOS MENSUAL '!CQ42</f>
        <v>3304782.05</v>
      </c>
      <c r="I12" s="4">
        <f t="shared" si="1"/>
        <v>3304782.05</v>
      </c>
      <c r="J12" s="4">
        <f t="shared" si="2"/>
        <v>357092.87000000011</v>
      </c>
    </row>
    <row r="13" spans="2:10" ht="10.5" customHeight="1" x14ac:dyDescent="0.2">
      <c r="B13" s="3"/>
      <c r="C13" s="38" t="s">
        <v>15</v>
      </c>
      <c r="D13" s="39"/>
      <c r="E13" s="4">
        <f>+'[1]INGRESOS DEVENGADOS MENSUAL '!E50</f>
        <v>1567469.76</v>
      </c>
      <c r="F13" s="4">
        <f>+'[1]SABANA DE TRANSFERENCIAS'!H49+'[1]SABANA DE TRANSFERENCIAS'!L49+'[1]SABANA DE TRANSFERENCIAS'!V49+'[1]SABANA DE TRANSFERENCIAS'!AD49</f>
        <v>0</v>
      </c>
      <c r="G13" s="4">
        <f t="shared" si="0"/>
        <v>1567469.76</v>
      </c>
      <c r="H13" s="4">
        <f>+'[1]INGRESOS DEVENGADOS MENSUAL '!CQ50</f>
        <v>1558144.4300000002</v>
      </c>
      <c r="I13" s="4">
        <f t="shared" si="1"/>
        <v>1558144.4300000002</v>
      </c>
      <c r="J13" s="4">
        <f t="shared" si="2"/>
        <v>-9325.3299999998417</v>
      </c>
    </row>
    <row r="14" spans="2:10" ht="10.5" customHeight="1" x14ac:dyDescent="0.2">
      <c r="B14" s="3"/>
      <c r="C14" s="38" t="s">
        <v>16</v>
      </c>
      <c r="D14" s="39"/>
      <c r="E14" s="4">
        <f>+'[1]INGRESOS DEVENGADOS MENSUAL '!E187</f>
        <v>92853397.5</v>
      </c>
      <c r="F14" s="4">
        <f>+'[1]SABANA DE TRANSFERENCIAS'!H186+'[1]SABANA DE TRANSFERENCIAS'!L186+'[1]SABANA DE TRANSFERENCIAS'!V186+'[1]SABANA DE TRANSFERENCIAS'!AD186</f>
        <v>0</v>
      </c>
      <c r="G14" s="4">
        <f t="shared" si="0"/>
        <v>92853397.5</v>
      </c>
      <c r="H14" s="4">
        <f>+'[1]INGRESOS DEVENGADOS MENSUAL '!CQ187</f>
        <v>120227461.05</v>
      </c>
      <c r="I14" s="4">
        <f t="shared" si="1"/>
        <v>120227461.05</v>
      </c>
      <c r="J14" s="4">
        <f t="shared" si="2"/>
        <v>27374063.549999997</v>
      </c>
    </row>
    <row r="15" spans="2:10" ht="10.5" customHeight="1" x14ac:dyDescent="0.2">
      <c r="B15" s="3"/>
      <c r="C15" s="38" t="s">
        <v>17</v>
      </c>
      <c r="D15" s="39"/>
      <c r="E15" s="4">
        <f>+'[1]INGRESOS DEVENGADOS MENSUAL '!E203</f>
        <v>6419519.5899999999</v>
      </c>
      <c r="F15" s="4">
        <f>+'[1]SABANA DE TRANSFERENCIAS'!H199+'[1]SABANA DE TRANSFERENCIAS'!L199+'[1]SABANA DE TRANSFERENCIAS'!V199+'[1]SABANA DE TRANSFERENCIAS'!AD199</f>
        <v>1437078.81</v>
      </c>
      <c r="G15" s="4">
        <f t="shared" si="0"/>
        <v>7856598.4000000004</v>
      </c>
      <c r="H15" s="4">
        <f>+'[1]INGRESOS DEVENGADOS MENSUAL '!CQ203</f>
        <v>10606692.68</v>
      </c>
      <c r="I15" s="4">
        <f t="shared" si="1"/>
        <v>10606692.68</v>
      </c>
      <c r="J15" s="4">
        <f t="shared" si="2"/>
        <v>4187173.09</v>
      </c>
    </row>
    <row r="16" spans="2:10" ht="10.5" customHeight="1" x14ac:dyDescent="0.2">
      <c r="B16" s="3"/>
      <c r="C16" s="38" t="s">
        <v>18</v>
      </c>
      <c r="D16" s="39"/>
      <c r="E16" s="4">
        <f>+'[1]INGRESOS DEVENGADOS MENSUAL '!E253</f>
        <v>18167454.829999998</v>
      </c>
      <c r="F16" s="4">
        <f>+'[1]SABANA DE TRANSFERENCIAS'!H248+'[1]SABANA DE TRANSFERENCIAS'!L248+'[1]SABANA DE TRANSFERENCIAS'!V248+'[1]SABANA DE TRANSFERENCIAS'!AD248</f>
        <v>0</v>
      </c>
      <c r="G16" s="4">
        <f t="shared" si="0"/>
        <v>18167454.829999998</v>
      </c>
      <c r="H16" s="4">
        <f>+'[1]INGRESOS DEVENGADOS MENSUAL '!CQ253</f>
        <v>13656344.550999999</v>
      </c>
      <c r="I16" s="4">
        <f t="shared" si="1"/>
        <v>13656344.550999999</v>
      </c>
      <c r="J16" s="4">
        <f t="shared" si="2"/>
        <v>-4511110.2789999992</v>
      </c>
    </row>
    <row r="17" spans="2:10" ht="10.5" customHeight="1" x14ac:dyDescent="0.2">
      <c r="B17" s="3"/>
      <c r="C17" s="38" t="s">
        <v>19</v>
      </c>
      <c r="D17" s="39"/>
      <c r="E17" s="4"/>
      <c r="F17" s="4"/>
      <c r="G17" s="4"/>
      <c r="H17" s="4"/>
      <c r="I17" s="4"/>
      <c r="J17" s="4"/>
    </row>
    <row r="18" spans="2:10" ht="10.5" customHeight="1" x14ac:dyDescent="0.2">
      <c r="B18" s="3"/>
      <c r="C18" s="38" t="s">
        <v>20</v>
      </c>
      <c r="D18" s="39"/>
      <c r="E18" s="5">
        <f t="shared" ref="E18:I18" si="3">SUM(E19:E29)</f>
        <v>206858470.72999999</v>
      </c>
      <c r="F18" s="5">
        <f>SUM(F19:F29)</f>
        <v>-12227509</v>
      </c>
      <c r="G18" s="5">
        <f t="shared" si="3"/>
        <v>194630961.72999999</v>
      </c>
      <c r="H18" s="5">
        <f>SUM(H19:H29)</f>
        <v>252245369</v>
      </c>
      <c r="I18" s="5">
        <f t="shared" si="3"/>
        <v>252245369</v>
      </c>
      <c r="J18" s="4">
        <f>SUM(J19:J29)</f>
        <v>45386898.270000011</v>
      </c>
    </row>
    <row r="19" spans="2:10" ht="10.5" customHeight="1" x14ac:dyDescent="0.2">
      <c r="B19" s="3"/>
      <c r="C19" s="6"/>
      <c r="D19" s="7" t="s">
        <v>21</v>
      </c>
      <c r="E19" s="4">
        <f>+'[1]INGRESOS DEVENGADOS MENSUAL '!E256+'[1]INGRESOS DEVENGADOS MENSUAL '!E263+'[1]INGRESOS DEVENGADOS MENSUAL '!E264+'[1]INGRESOS DEVENGADOS MENSUAL '!E265</f>
        <v>146422885.72999999</v>
      </c>
      <c r="F19" s="4">
        <f>+'[1]SABANA DE TRANSFERENCIAS'!H251+'[1]SABANA DE TRANSFERENCIAS'!H259+'[1]SABANA DE TRANSFERENCIAS'!H260+'[1]SABANA DE TRANSFERENCIAS'!L251+'[1]SABANA DE TRANSFERENCIAS'!L259+'[1]SABANA DE TRANSFERENCIAS'!L260+'[1]SABANA DE TRANSFERENCIAS'!V251+'[1]SABANA DE TRANSFERENCIAS'!V259+'[1]SABANA DE TRANSFERENCIAS'!V260+'[1]SABANA DE TRANSFERENCIAS'!AD251+'[1]SABANA DE TRANSFERENCIAS'!AD259+'[1]SABANA DE TRANSFERENCIAS'!AD260</f>
        <v>-8594525</v>
      </c>
      <c r="G19" s="4">
        <f>+E19+F19</f>
        <v>137828360.72999999</v>
      </c>
      <c r="H19" s="8">
        <f>+'[1]INGRESOS DEVENGADOS MENSUAL '!CQ256+'[1]INGRESOS DEVENGADOS MENSUAL '!CQ263+'[1]INGRESOS DEVENGADOS MENSUAL '!CQ264+'[1]INGRESOS DEVENGADOS MENSUAL '!CQ265</f>
        <v>180416874</v>
      </c>
      <c r="I19" s="8">
        <f t="shared" ref="I19:I24" si="4">+H19</f>
        <v>180416874</v>
      </c>
      <c r="J19" s="4">
        <f>+I19-E19</f>
        <v>33993988.270000011</v>
      </c>
    </row>
    <row r="20" spans="2:10" ht="10.5" customHeight="1" x14ac:dyDescent="0.2">
      <c r="B20" s="3"/>
      <c r="C20" s="6"/>
      <c r="D20" s="7" t="s">
        <v>22</v>
      </c>
      <c r="E20" s="4">
        <f>+'[1]INGRESOS DEVENGADOS MENSUAL '!E257</f>
        <v>22696377</v>
      </c>
      <c r="F20" s="4">
        <f>+'[1]SABANA DE TRANSFERENCIAS'!H252+'[1]SABANA DE TRANSFERENCIAS'!L252+'[1]SABANA DE TRANSFERENCIAS'!V252+'[1]SABANA DE TRANSFERENCIAS'!AD252</f>
        <v>-1340928</v>
      </c>
      <c r="G20" s="4">
        <f>+E20+F20</f>
        <v>21355449</v>
      </c>
      <c r="H20" s="4">
        <f>+'[1]INGRESOS DEVENGADOS MENSUAL '!CQ257</f>
        <v>29664075</v>
      </c>
      <c r="I20" s="4">
        <f t="shared" si="4"/>
        <v>29664075</v>
      </c>
      <c r="J20" s="4">
        <f>+I20-E20</f>
        <v>6967698</v>
      </c>
    </row>
    <row r="21" spans="2:10" ht="10.5" customHeight="1" x14ac:dyDescent="0.2">
      <c r="B21" s="3"/>
      <c r="C21" s="6"/>
      <c r="D21" s="7" t="s">
        <v>23</v>
      </c>
      <c r="E21" s="4">
        <f>+'[1]INGRESOS DEVENGADOS MENSUAL '!E258</f>
        <v>9526145</v>
      </c>
      <c r="F21" s="4">
        <f>+'[1]SABANA DE TRANSFERENCIAS'!H253+'[1]SABANA DE TRANSFERENCIAS'!L253+'[1]SABANA DE TRANSFERENCIAS'!V253+'[1]SABANA DE TRANSFERENCIAS'!AD253</f>
        <v>-562815</v>
      </c>
      <c r="G21" s="4">
        <f>+E21+F21</f>
        <v>8963330</v>
      </c>
      <c r="H21" s="4">
        <f>+'[1]INGRESOS DEVENGADOS MENSUAL '!CQ258</f>
        <v>10963976</v>
      </c>
      <c r="I21" s="4">
        <f t="shared" si="4"/>
        <v>10963976</v>
      </c>
      <c r="J21" s="4">
        <f>+I21-E21</f>
        <v>1437831</v>
      </c>
    </row>
    <row r="22" spans="2:10" ht="10.5" customHeight="1" x14ac:dyDescent="0.2">
      <c r="B22" s="3"/>
      <c r="C22" s="6"/>
      <c r="D22" s="7" t="s">
        <v>24</v>
      </c>
      <c r="E22" s="4">
        <v>0</v>
      </c>
      <c r="F22" s="4"/>
      <c r="G22" s="4">
        <f t="shared" ref="G22:G29" si="5">+E22-F22</f>
        <v>0</v>
      </c>
      <c r="H22" s="4">
        <v>0</v>
      </c>
      <c r="I22" s="4">
        <f t="shared" si="4"/>
        <v>0</v>
      </c>
      <c r="J22" s="4">
        <f t="shared" ref="J22:J23" si="6">+I22-E22</f>
        <v>0</v>
      </c>
    </row>
    <row r="23" spans="2:10" ht="10.5" customHeight="1" x14ac:dyDescent="0.2">
      <c r="B23" s="3"/>
      <c r="C23" s="6"/>
      <c r="D23" s="7" t="s">
        <v>25</v>
      </c>
      <c r="E23" s="4">
        <v>0</v>
      </c>
      <c r="F23" s="4">
        <v>0</v>
      </c>
      <c r="G23" s="4">
        <f t="shared" si="5"/>
        <v>0</v>
      </c>
      <c r="H23" s="4">
        <v>0</v>
      </c>
      <c r="I23" s="4">
        <f t="shared" si="4"/>
        <v>0</v>
      </c>
      <c r="J23" s="4">
        <f t="shared" si="6"/>
        <v>0</v>
      </c>
    </row>
    <row r="24" spans="2:10" ht="10.5" customHeight="1" x14ac:dyDescent="0.2">
      <c r="B24" s="3"/>
      <c r="C24" s="6"/>
      <c r="D24" s="7" t="s">
        <v>26</v>
      </c>
      <c r="E24" s="4">
        <f>+'[1]INGRESOS DEVENGADOS MENSUAL '!E259</f>
        <v>6335262</v>
      </c>
      <c r="F24" s="4">
        <f>+'[1]SABANA DE TRANSFERENCIAS'!H254+'[1]SABANA DE TRANSFERENCIAS'!L254+'[1]SABANA DE TRANSFERENCIAS'!V254+'[1]SABANA DE TRANSFERENCIAS'!AD254</f>
        <v>-374295</v>
      </c>
      <c r="G24" s="9">
        <f>+E24+F24</f>
        <v>5960967</v>
      </c>
      <c r="H24" s="9">
        <f>+'[1]INGRESOS DEVENGADOS MENSUAL '!CQ259</f>
        <v>8422136</v>
      </c>
      <c r="I24" s="4">
        <f t="shared" si="4"/>
        <v>8422136</v>
      </c>
      <c r="J24" s="4">
        <f>+I24-E24</f>
        <v>2086874</v>
      </c>
    </row>
    <row r="25" spans="2:10" ht="10.5" customHeight="1" x14ac:dyDescent="0.2">
      <c r="B25" s="3"/>
      <c r="C25" s="6"/>
      <c r="D25" s="7" t="s">
        <v>27</v>
      </c>
      <c r="E25" s="4">
        <v>0</v>
      </c>
      <c r="F25" s="4">
        <v>0</v>
      </c>
      <c r="G25" s="9">
        <f t="shared" si="5"/>
        <v>0</v>
      </c>
      <c r="H25" s="9">
        <v>0</v>
      </c>
      <c r="I25" s="4">
        <v>0</v>
      </c>
      <c r="J25" s="4">
        <f t="shared" ref="J25:J41" si="7">+I25-E25</f>
        <v>0</v>
      </c>
    </row>
    <row r="26" spans="2:10" ht="10.5" customHeight="1" x14ac:dyDescent="0.2">
      <c r="B26" s="3"/>
      <c r="C26" s="6"/>
      <c r="D26" s="7" t="s">
        <v>28</v>
      </c>
      <c r="E26" s="4">
        <v>0</v>
      </c>
      <c r="F26" s="4">
        <v>0</v>
      </c>
      <c r="G26" s="4">
        <f t="shared" si="5"/>
        <v>0</v>
      </c>
      <c r="H26" s="4">
        <v>0</v>
      </c>
      <c r="I26" s="4">
        <v>0</v>
      </c>
      <c r="J26" s="4">
        <f t="shared" si="7"/>
        <v>0</v>
      </c>
    </row>
    <row r="27" spans="2:10" ht="10.5" customHeight="1" x14ac:dyDescent="0.2">
      <c r="B27" s="3"/>
      <c r="C27" s="6"/>
      <c r="D27" s="7" t="s">
        <v>29</v>
      </c>
      <c r="E27" s="4">
        <f>+'[1]INGRESOS DEVENGADOS MENSUAL '!E260</f>
        <v>11877801</v>
      </c>
      <c r="F27" s="4">
        <f>+'[1]SABANA DE TRANSFERENCIAS'!H255+'[1]SABANA DE TRANSFERENCIAS'!L255+'[1]SABANA DE TRANSFERENCIAS'!V255+'[1]SABANA DE TRANSFERENCIAS'!AD255</f>
        <v>-2083903</v>
      </c>
      <c r="G27" s="4">
        <f>+E27+F27</f>
        <v>9793898</v>
      </c>
      <c r="H27" s="4">
        <f>+'[1]INGRESOS DEVENGADOS MENSUAL '!CQ260</f>
        <v>10607090</v>
      </c>
      <c r="I27" s="4">
        <f>+H27</f>
        <v>10607090</v>
      </c>
      <c r="J27" s="4">
        <f>+I27-E27</f>
        <v>-1270711</v>
      </c>
    </row>
    <row r="28" spans="2:10" ht="10.5" customHeight="1" x14ac:dyDescent="0.2">
      <c r="B28" s="3"/>
      <c r="C28" s="6"/>
      <c r="D28" s="7" t="s">
        <v>30</v>
      </c>
      <c r="E28" s="4">
        <f>+'[1]INGRESOS DEVENGADOS MENSUAL '!E266</f>
        <v>9999999.9999999981</v>
      </c>
      <c r="F28" s="4">
        <f>+'[1]SABANA DE TRANSFERENCIAS'!H261+'[1]SABANA DE TRANSFERENCIAS'!L261+'[1]SABANA DE TRANSFERENCIAS'!H268+'[1]SABANA DE TRANSFERENCIAS'!L268+'[1]SABANA DE TRANSFERENCIAS'!V261+'[1]SABANA DE TRANSFERENCIAS'!V268+'[1]SABANA DE TRANSFERENCIAS'!AD261+'[1]SABANA DE TRANSFERENCIAS'!AD268</f>
        <v>728957</v>
      </c>
      <c r="G28" s="4">
        <f>+E28+F28</f>
        <v>10728956.999999998</v>
      </c>
      <c r="H28" s="4">
        <f>+'[1]INGRESOS DEVENGADOS MENSUAL '!CQ266+'[1]INGRESOS DEVENGADOS MENSUAL '!CQ273</f>
        <v>12171218</v>
      </c>
      <c r="I28" s="4">
        <f>+H28</f>
        <v>12171218</v>
      </c>
      <c r="J28" s="4">
        <f>+I28-E28</f>
        <v>2171218.0000000019</v>
      </c>
    </row>
    <row r="29" spans="2:10" ht="10.5" customHeight="1" x14ac:dyDescent="0.2">
      <c r="B29" s="3"/>
      <c r="C29" s="6"/>
      <c r="D29" s="7" t="s">
        <v>31</v>
      </c>
      <c r="E29" s="4">
        <v>0</v>
      </c>
      <c r="F29" s="4">
        <v>0</v>
      </c>
      <c r="G29" s="4">
        <f t="shared" si="5"/>
        <v>0</v>
      </c>
      <c r="H29" s="4"/>
      <c r="I29" s="4"/>
      <c r="J29" s="4">
        <f t="shared" si="7"/>
        <v>0</v>
      </c>
    </row>
    <row r="30" spans="2:10" ht="10.5" customHeight="1" x14ac:dyDescent="0.2">
      <c r="B30" s="3"/>
      <c r="C30" s="38" t="s">
        <v>32</v>
      </c>
      <c r="D30" s="39"/>
      <c r="E30" s="4">
        <f t="shared" ref="E30:I30" si="8">SUM(E31:E35)</f>
        <v>16889098.300000001</v>
      </c>
      <c r="F30" s="4">
        <f>SUM(F31:F35)</f>
        <v>4342976.95</v>
      </c>
      <c r="G30" s="4">
        <f>SUM(G31:G35)</f>
        <v>21232075.25</v>
      </c>
      <c r="H30" s="4">
        <f>SUM(H31:H35)</f>
        <v>28335101.549999997</v>
      </c>
      <c r="I30" s="4">
        <f t="shared" si="8"/>
        <v>28335101.549999997</v>
      </c>
      <c r="J30" s="4">
        <f>SUM(J31:J35)</f>
        <v>11446003.249999996</v>
      </c>
    </row>
    <row r="31" spans="2:10" ht="10.5" customHeight="1" x14ac:dyDescent="0.2">
      <c r="B31" s="3"/>
      <c r="C31" s="6"/>
      <c r="D31" s="7" t="s">
        <v>33</v>
      </c>
      <c r="E31" s="4">
        <f>+'[1]INGRESOS DEVENGADOS MENSUAL '!E296</f>
        <v>86404.640000000014</v>
      </c>
      <c r="F31" s="4">
        <f>+'[1]SABANA DE TRANSFERENCIAS'!H290+'[1]SABANA DE TRANSFERENCIAS'!L290+'[1]SABANA DE TRANSFERENCIAS'!V290+'[1]SABANA DE TRANSFERENCIAS'!AD290</f>
        <v>0</v>
      </c>
      <c r="G31" s="4">
        <f>+E31+F31</f>
        <v>86404.640000000014</v>
      </c>
      <c r="H31" s="4">
        <f>+'[1]INGRESOS DEVENGADOS MENSUAL '!CQ296</f>
        <v>1313</v>
      </c>
      <c r="I31" s="4">
        <f>+H31</f>
        <v>1313</v>
      </c>
      <c r="J31" s="4">
        <f>+I31-E31</f>
        <v>-85091.640000000014</v>
      </c>
    </row>
    <row r="32" spans="2:10" ht="10.5" customHeight="1" x14ac:dyDescent="0.2">
      <c r="B32" s="3"/>
      <c r="C32" s="6"/>
      <c r="D32" s="7" t="s">
        <v>34</v>
      </c>
      <c r="E32" s="4">
        <f>+'[1]INGRESOS DEVENGADOS MENSUAL '!E297</f>
        <v>3029164.05</v>
      </c>
      <c r="F32" s="4">
        <f>+'[1]SABANA DE TRANSFERENCIAS'!H291+'[1]SABANA DE TRANSFERENCIAS'!L291+'[1]SABANA DE TRANSFERENCIAS'!V291+'[1]SABANA DE TRANSFERENCIAS'!AD291</f>
        <v>4152118.95</v>
      </c>
      <c r="G32" s="4">
        <f>+E32+F32</f>
        <v>7181283</v>
      </c>
      <c r="H32" s="4">
        <f>+'[1]INGRESOS DEVENGADOS MENSUAL '!CQ297</f>
        <v>12903610</v>
      </c>
      <c r="I32" s="4">
        <f>+H32</f>
        <v>12903610</v>
      </c>
      <c r="J32" s="4">
        <f>+I32-E32</f>
        <v>9874445.9499999993</v>
      </c>
    </row>
    <row r="33" spans="2:10" ht="10.5" customHeight="1" x14ac:dyDescent="0.2">
      <c r="B33" s="3"/>
      <c r="C33" s="6"/>
      <c r="D33" s="7" t="s">
        <v>35</v>
      </c>
      <c r="E33" s="4">
        <f>+'[1]INGRESOS DEVENGADOS MENSUAL '!E298</f>
        <v>1131704.0000000002</v>
      </c>
      <c r="F33" s="4">
        <f>+'[1]SABANA DE TRANSFERENCIAS'!H292+'[1]SABANA DE TRANSFERENCIAS'!L292+'[1]SABANA DE TRANSFERENCIAS'!V292+'[1]SABANA DE TRANSFERENCIAS'!AD292</f>
        <v>190858</v>
      </c>
      <c r="G33" s="4">
        <f>+E33+F33</f>
        <v>1322562.0000000002</v>
      </c>
      <c r="H33" s="4">
        <f>+'[1]INGRESOS DEVENGADOS MENSUAL '!CQ298</f>
        <v>2613661</v>
      </c>
      <c r="I33" s="4">
        <f>+H33</f>
        <v>2613661</v>
      </c>
      <c r="J33" s="4">
        <f>+I33-E33</f>
        <v>1481956.9999999998</v>
      </c>
    </row>
    <row r="34" spans="2:10" ht="10.5" customHeight="1" x14ac:dyDescent="0.2">
      <c r="B34" s="3"/>
      <c r="C34" s="6"/>
      <c r="D34" s="7" t="s">
        <v>36</v>
      </c>
      <c r="E34" s="4">
        <v>0</v>
      </c>
      <c r="F34" s="4">
        <v>0</v>
      </c>
      <c r="G34" s="4">
        <f>+E34-F34</f>
        <v>0</v>
      </c>
      <c r="H34" s="4">
        <v>0</v>
      </c>
      <c r="I34" s="4">
        <v>0</v>
      </c>
      <c r="J34" s="4">
        <f t="shared" si="7"/>
        <v>0</v>
      </c>
    </row>
    <row r="35" spans="2:10" ht="10.5" customHeight="1" x14ac:dyDescent="0.2">
      <c r="B35" s="3"/>
      <c r="C35" s="6"/>
      <c r="D35" s="7" t="s">
        <v>37</v>
      </c>
      <c r="E35" s="4">
        <f>+'[1]INGRESOS DEVENGADOS MENSUAL '!E299+'[1]INGRESOS DEVENGADOS MENSUAL '!E300</f>
        <v>12641825.610000001</v>
      </c>
      <c r="F35" s="4">
        <f>+'[1]SABANA DE TRANSFERENCIAS'!H293+'[1]SABANA DE TRANSFERENCIAS'!H294+'[1]SABANA DE TRANSFERENCIAS'!L293+'[1]SABANA DE TRANSFERENCIAS'!L294+'[1]SABANA DE TRANSFERENCIAS'!V293+'[1]SABANA DE TRANSFERENCIAS'!V294+'[1]SABANA DE TRANSFERENCIAS'!AD293+'[1]SABANA DE TRANSFERENCIAS'!AD294</f>
        <v>0</v>
      </c>
      <c r="G35" s="4">
        <f>+E35+F35</f>
        <v>12641825.610000001</v>
      </c>
      <c r="H35" s="4">
        <f>+'[1]INGRESOS DEVENGADOS MENSUAL '!CQ299+'[1]INGRESOS DEVENGADOS MENSUAL '!CQ300</f>
        <v>12816517.549999999</v>
      </c>
      <c r="I35" s="4">
        <f>+H35</f>
        <v>12816517.549999999</v>
      </c>
      <c r="J35" s="4">
        <f>+I35-E35</f>
        <v>174691.93999999762</v>
      </c>
    </row>
    <row r="36" spans="2:10" ht="10.5" customHeight="1" x14ac:dyDescent="0.2">
      <c r="B36" s="3"/>
      <c r="C36" s="38" t="s">
        <v>38</v>
      </c>
      <c r="D36" s="39"/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f t="shared" si="7"/>
        <v>0</v>
      </c>
    </row>
    <row r="37" spans="2:10" ht="10.5" customHeight="1" x14ac:dyDescent="0.2">
      <c r="B37" s="3"/>
      <c r="C37" s="38" t="s">
        <v>39</v>
      </c>
      <c r="D37" s="39"/>
      <c r="E37" s="4">
        <f>SUM(E38)</f>
        <v>435686.16</v>
      </c>
      <c r="F37" s="4">
        <f>SUM(F38)</f>
        <v>4782886</v>
      </c>
      <c r="G37" s="4">
        <f>SUM(G38)</f>
        <v>5218572.16</v>
      </c>
      <c r="H37" s="4">
        <f>SUM(H38)</f>
        <v>5663039.5500000007</v>
      </c>
      <c r="I37" s="4">
        <f>SUM(I38)</f>
        <v>5663039.5500000007</v>
      </c>
      <c r="J37" s="4">
        <f>+J38</f>
        <v>5227353.3900000006</v>
      </c>
    </row>
    <row r="38" spans="2:10" ht="10.5" customHeight="1" x14ac:dyDescent="0.2">
      <c r="B38" s="3"/>
      <c r="C38" s="6"/>
      <c r="D38" s="7" t="s">
        <v>40</v>
      </c>
      <c r="E38" s="4">
        <f>+'[1]INGRESOS DEVENGADOS MENSUAL '!E291</f>
        <v>435686.16</v>
      </c>
      <c r="F38" s="4">
        <f>+'[1]SABANA DE TRANSFERENCIAS'!H286+'[1]SABANA DE TRANSFERENCIAS'!L286+'[1]SABANA DE TRANSFERENCIAS'!H287+'[1]SABANA DE TRANSFERENCIAS'!L287+'[1]SABANA DE TRANSFERENCIAS'!V286+'[1]SABANA DE TRANSFERENCIAS'!V287+'[1]SABANA DE TRANSFERENCIAS'!AD286+'[1]SABANA DE TRANSFERENCIAS'!AD287</f>
        <v>4782886</v>
      </c>
      <c r="G38" s="4">
        <f>+E38+F38</f>
        <v>5218572.16</v>
      </c>
      <c r="H38" s="4">
        <f>+'[1]INGRESOS DEVENGADOS MENSUAL '!CQ291+'[1]INGRESOS DEVENGADOS MENSUAL '!CQ292</f>
        <v>5663039.5500000007</v>
      </c>
      <c r="I38" s="4">
        <f>+H38</f>
        <v>5663039.5500000007</v>
      </c>
      <c r="J38" s="4">
        <f>+I38-E38</f>
        <v>5227353.3900000006</v>
      </c>
    </row>
    <row r="39" spans="2:10" ht="10.5" customHeight="1" x14ac:dyDescent="0.2">
      <c r="B39" s="3"/>
      <c r="C39" s="38" t="s">
        <v>41</v>
      </c>
      <c r="D39" s="39"/>
      <c r="E39" s="4">
        <f t="shared" ref="E39:I39" si="9">SUM(E40:E41)</f>
        <v>12318740.450000001</v>
      </c>
      <c r="F39" s="4">
        <f>SUM(F40:F41)</f>
        <v>3905916.55</v>
      </c>
      <c r="G39" s="4">
        <f t="shared" si="9"/>
        <v>16224657</v>
      </c>
      <c r="H39" s="4">
        <f t="shared" si="9"/>
        <v>19756051</v>
      </c>
      <c r="I39" s="4">
        <f t="shared" si="9"/>
        <v>19756051</v>
      </c>
      <c r="J39" s="4">
        <f>SUM(J40:J41)</f>
        <v>7437310.5499999989</v>
      </c>
    </row>
    <row r="40" spans="2:10" ht="10.5" customHeight="1" x14ac:dyDescent="0.2">
      <c r="B40" s="3"/>
      <c r="C40" s="6"/>
      <c r="D40" s="7" t="s">
        <v>42</v>
      </c>
      <c r="E40" s="4">
        <f>+'[1]INGRESOS DEVENGADOS MENSUAL '!E267+'[1]INGRESOS DEVENGADOS MENSUAL '!E268+'[1]INGRESOS DEVENGADOS MENSUAL '!E269+'[1]INGRESOS DEVENGADOS MENSUAL '!E270+'[1]INGRESOS DEVENGADOS MENSUAL '!E271+'[1]INGRESOS DEVENGADOS MENSUAL '!E272</f>
        <v>12318740.450000001</v>
      </c>
      <c r="F40" s="4">
        <f>+'[1]SABANA DE TRANSFERENCIAS'!H262+'[1]SABANA DE TRANSFERENCIAS'!H263+'[1]SABANA DE TRANSFERENCIAS'!H264+'[1]SABANA DE TRANSFERENCIAS'!H265+'[1]SABANA DE TRANSFERENCIAS'!H266+'[1]SABANA DE TRANSFERENCIAS'!H267+'[1]SABANA DE TRANSFERENCIAS'!L262+'[1]SABANA DE TRANSFERENCIAS'!L263+'[1]SABANA DE TRANSFERENCIAS'!L264+'[1]SABANA DE TRANSFERENCIAS'!L265+'[1]SABANA DE TRANSFERENCIAS'!L266+'[1]SABANA DE TRANSFERENCIAS'!L267+'[1]SABANA DE TRANSFERENCIAS'!V262+'[1]SABANA DE TRANSFERENCIAS'!V263+'[1]SABANA DE TRANSFERENCIAS'!V264+'[1]SABANA DE TRANSFERENCIAS'!V265+'[1]SABANA DE TRANSFERENCIAS'!V266+'[1]SABANA DE TRANSFERENCIAS'!V267+'[1]SABANA DE TRANSFERENCIAS'!AD262+'[1]SABANA DE TRANSFERENCIAS'!AD263+'[1]SABANA DE TRANSFERENCIAS'!AD264+'[1]SABANA DE TRANSFERENCIAS'!AD265+'[1]SABANA DE TRANSFERENCIAS'!AD266+'[1]SABANA DE TRANSFERENCIAS'!AD267</f>
        <v>3905916.55</v>
      </c>
      <c r="G40" s="4">
        <f>+E40+F40</f>
        <v>16224657</v>
      </c>
      <c r="H40" s="4">
        <f>+'[1]INGRESOS DEVENGADOS MENSUAL '!CQ267+'[1]INGRESOS DEVENGADOS MENSUAL '!CQ268+'[1]INGRESOS DEVENGADOS MENSUAL '!CQ269+'[1]INGRESOS DEVENGADOS MENSUAL '!CQ270+'[1]INGRESOS DEVENGADOS MENSUAL '!CQ271+'[1]INGRESOS DEVENGADOS MENSUAL '!CQ272+'[1]INGRESOS DEVENGADOS MENSUAL '!CQ301</f>
        <v>19756051</v>
      </c>
      <c r="I40" s="4">
        <f>+H40</f>
        <v>19756051</v>
      </c>
      <c r="J40" s="4">
        <f>+I40-E40</f>
        <v>7437310.5499999989</v>
      </c>
    </row>
    <row r="41" spans="2:10" ht="10.5" customHeight="1" x14ac:dyDescent="0.2">
      <c r="B41" s="3"/>
      <c r="C41" s="6"/>
      <c r="D41" s="7" t="s">
        <v>43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f t="shared" si="7"/>
        <v>0</v>
      </c>
    </row>
    <row r="42" spans="2:10" ht="10.5" customHeight="1" x14ac:dyDescent="0.2">
      <c r="B42" s="10"/>
      <c r="C42" s="11"/>
      <c r="D42" s="12"/>
      <c r="E42" s="4"/>
      <c r="F42" s="4"/>
      <c r="G42" s="4"/>
      <c r="H42" s="4"/>
      <c r="I42" s="4"/>
      <c r="J42" s="4"/>
    </row>
    <row r="43" spans="2:10" ht="10.5" customHeight="1" x14ac:dyDescent="0.2">
      <c r="B43" s="43" t="s">
        <v>44</v>
      </c>
      <c r="C43" s="44"/>
      <c r="D43" s="46"/>
      <c r="E43" s="13">
        <f t="shared" ref="E43:I43" si="10">+E11+E12+E13+E14+E15+E16+E17+E18+E30+E36+E37+E39</f>
        <v>518337068.89000005</v>
      </c>
      <c r="F43" s="13">
        <f t="shared" si="10"/>
        <v>27539757.290000003</v>
      </c>
      <c r="G43" s="13">
        <f t="shared" si="10"/>
        <v>545876826.18000007</v>
      </c>
      <c r="H43" s="13">
        <f t="shared" si="10"/>
        <v>668112183.09099996</v>
      </c>
      <c r="I43" s="13">
        <f t="shared" si="10"/>
        <v>668112183.09099996</v>
      </c>
      <c r="J43" s="13">
        <f>+J11+J12+J13+J14+J15+J16+J17+J18+J30+J36+J37+J39</f>
        <v>149775114.20100003</v>
      </c>
    </row>
    <row r="44" spans="2:10" ht="10.5" customHeight="1" x14ac:dyDescent="0.2">
      <c r="B44" s="43" t="s">
        <v>45</v>
      </c>
      <c r="C44" s="44"/>
      <c r="D44" s="46"/>
      <c r="E44" s="14"/>
      <c r="F44" s="14"/>
      <c r="G44" s="14"/>
      <c r="H44" s="14"/>
      <c r="I44" s="15"/>
      <c r="J44" s="15"/>
    </row>
    <row r="45" spans="2:10" ht="10.5" customHeight="1" x14ac:dyDescent="0.2">
      <c r="B45" s="10"/>
      <c r="C45" s="11"/>
      <c r="D45" s="12"/>
      <c r="E45" s="4"/>
      <c r="F45" s="4"/>
      <c r="G45" s="4"/>
      <c r="H45" s="4"/>
      <c r="I45" s="4"/>
      <c r="J45" s="4"/>
    </row>
    <row r="46" spans="2:10" ht="10.5" customHeight="1" x14ac:dyDescent="0.2">
      <c r="B46" s="43" t="s">
        <v>46</v>
      </c>
      <c r="C46" s="44"/>
      <c r="D46" s="46"/>
      <c r="E46" s="4"/>
      <c r="F46" s="4"/>
      <c r="G46" s="4"/>
      <c r="H46" s="4"/>
      <c r="I46" s="4"/>
      <c r="J46" s="4"/>
    </row>
    <row r="47" spans="2:10" ht="10.5" customHeight="1" x14ac:dyDescent="0.2">
      <c r="B47" s="3"/>
      <c r="C47" s="38" t="s">
        <v>47</v>
      </c>
      <c r="D47" s="39"/>
      <c r="E47" s="4">
        <f>SUM(E48:E55)</f>
        <v>96798079</v>
      </c>
      <c r="F47" s="4">
        <f>SUM(F48:F55)</f>
        <v>11073483</v>
      </c>
      <c r="G47" s="4">
        <f>SUM(G48:G55)</f>
        <v>107871562</v>
      </c>
      <c r="H47" s="4">
        <f>SUM(H48:H55)</f>
        <v>107387171.35000001</v>
      </c>
      <c r="I47" s="4">
        <f>SUM(I48:I55)</f>
        <v>107387171.35000001</v>
      </c>
      <c r="J47" s="4">
        <f>+I47-E47</f>
        <v>10589092.350000009</v>
      </c>
    </row>
    <row r="48" spans="2:10" ht="10.5" customHeight="1" x14ac:dyDescent="0.2">
      <c r="B48" s="3"/>
      <c r="C48" s="6"/>
      <c r="D48" s="7" t="s">
        <v>48</v>
      </c>
      <c r="E48" s="4"/>
      <c r="F48" s="4"/>
      <c r="G48" s="4"/>
      <c r="H48" s="4"/>
      <c r="I48" s="4"/>
      <c r="J48" s="4"/>
    </row>
    <row r="49" spans="2:10" ht="10.5" customHeight="1" x14ac:dyDescent="0.2">
      <c r="B49" s="3"/>
      <c r="C49" s="6"/>
      <c r="D49" s="7" t="s">
        <v>49</v>
      </c>
      <c r="E49" s="4"/>
      <c r="F49" s="4"/>
      <c r="G49" s="4"/>
      <c r="H49" s="4"/>
      <c r="I49" s="4"/>
      <c r="J49" s="4"/>
    </row>
    <row r="50" spans="2:10" ht="10.5" customHeight="1" x14ac:dyDescent="0.2">
      <c r="B50" s="3"/>
      <c r="C50" s="6"/>
      <c r="D50" s="7" t="s">
        <v>50</v>
      </c>
      <c r="E50" s="4">
        <f>+'[1]INGRESOS DEVENGADOS MENSUAL '!E276</f>
        <v>24534423.999999996</v>
      </c>
      <c r="F50" s="4">
        <f>+'[1]SABANA DE TRANSFERENCIAS'!H271+'[1]SABANA DE TRANSFERENCIAS'!L271+'[1]SABANA DE TRANSFERENCIAS'!V271+'[1]SABANA DE TRANSFERENCIAS'!AD271</f>
        <v>-163344</v>
      </c>
      <c r="G50" s="4">
        <f>+E50+F50</f>
        <v>24371079.999999996</v>
      </c>
      <c r="H50" s="4">
        <f>+'[1]INGRESOS DEVENGADOS MENSUAL '!CQ276</f>
        <v>23888869.949999999</v>
      </c>
      <c r="I50" s="4">
        <f>+H50</f>
        <v>23888869.949999999</v>
      </c>
      <c r="J50" s="4">
        <f>+I50-E50</f>
        <v>-645554.04999999702</v>
      </c>
    </row>
    <row r="51" spans="2:10" ht="10.5" customHeight="1" x14ac:dyDescent="0.2">
      <c r="B51" s="3"/>
      <c r="C51" s="6"/>
      <c r="D51" s="7" t="s">
        <v>51</v>
      </c>
      <c r="E51" s="4">
        <f>+'[1]INGRESOS DEVENGADOS MENSUAL '!E275</f>
        <v>72263655</v>
      </c>
      <c r="F51" s="4">
        <f>+'[1]SABANA DE TRANSFERENCIAS'!H270+'[1]SABANA DE TRANSFERENCIAS'!L270+'[1]SABANA DE TRANSFERENCIAS'!V270+'[1]SABANA DE TRANSFERENCIAS'!AD270</f>
        <v>11236827</v>
      </c>
      <c r="G51" s="4">
        <f>+E51+F51</f>
        <v>83500482</v>
      </c>
      <c r="H51" s="4">
        <f>+'[1]INGRESOS DEVENGADOS MENSUAL '!CQ275</f>
        <v>83498301.400000006</v>
      </c>
      <c r="I51" s="4">
        <f>+H51</f>
        <v>83498301.400000006</v>
      </c>
      <c r="J51" s="4">
        <f>+I51-E51</f>
        <v>11234646.400000006</v>
      </c>
    </row>
    <row r="52" spans="2:10" ht="10.5" customHeight="1" x14ac:dyDescent="0.2">
      <c r="B52" s="3"/>
      <c r="C52" s="6"/>
      <c r="D52" s="7" t="s">
        <v>52</v>
      </c>
      <c r="E52" s="4"/>
      <c r="F52" s="4"/>
      <c r="G52" s="4"/>
      <c r="H52" s="4"/>
      <c r="I52" s="4"/>
      <c r="J52" s="4"/>
    </row>
    <row r="53" spans="2:10" ht="10.5" customHeight="1" x14ac:dyDescent="0.2">
      <c r="B53" s="3"/>
      <c r="C53" s="6"/>
      <c r="D53" s="7" t="s">
        <v>53</v>
      </c>
      <c r="E53" s="4"/>
      <c r="F53" s="4"/>
      <c r="G53" s="4"/>
      <c r="H53" s="4"/>
      <c r="I53" s="4"/>
      <c r="J53" s="4"/>
    </row>
    <row r="54" spans="2:10" ht="10.5" customHeight="1" x14ac:dyDescent="0.2">
      <c r="B54" s="3"/>
      <c r="C54" s="6"/>
      <c r="D54" s="7" t="s">
        <v>54</v>
      </c>
      <c r="E54" s="9"/>
      <c r="F54" s="4"/>
      <c r="G54" s="4"/>
      <c r="H54" s="4"/>
      <c r="I54" s="4"/>
      <c r="J54" s="4"/>
    </row>
    <row r="55" spans="2:10" ht="10.5" customHeight="1" x14ac:dyDescent="0.2">
      <c r="B55" s="3"/>
      <c r="C55" s="6"/>
      <c r="D55" s="16" t="s">
        <v>55</v>
      </c>
      <c r="E55" s="4"/>
      <c r="F55" s="4"/>
      <c r="G55" s="4"/>
      <c r="H55" s="4"/>
      <c r="I55" s="4"/>
      <c r="J55" s="4"/>
    </row>
    <row r="56" spans="2:10" ht="10.5" customHeight="1" x14ac:dyDescent="0.2">
      <c r="B56" s="3"/>
      <c r="C56" s="38" t="s">
        <v>56</v>
      </c>
      <c r="D56" s="39"/>
      <c r="E56" s="4">
        <f>SUM(E57:E60)</f>
        <v>0</v>
      </c>
      <c r="F56" s="4">
        <f>SUM(F57:F60)</f>
        <v>0</v>
      </c>
      <c r="G56" s="4">
        <f>SUM(G57:G60)</f>
        <v>0</v>
      </c>
      <c r="H56" s="4">
        <f>SUM(H57:H60)</f>
        <v>0</v>
      </c>
      <c r="I56" s="4">
        <f>SUM(I57:I60)</f>
        <v>0</v>
      </c>
      <c r="J56" s="4">
        <f>+I56-E56</f>
        <v>0</v>
      </c>
    </row>
    <row r="57" spans="2:10" ht="10.5" customHeight="1" x14ac:dyDescent="0.2">
      <c r="B57" s="3"/>
      <c r="C57" s="6"/>
      <c r="D57" s="7" t="s">
        <v>57</v>
      </c>
      <c r="E57" s="4"/>
      <c r="F57" s="4"/>
      <c r="G57" s="4"/>
      <c r="H57" s="4"/>
      <c r="I57" s="4"/>
      <c r="J57" s="4"/>
    </row>
    <row r="58" spans="2:10" ht="10.5" customHeight="1" x14ac:dyDescent="0.2">
      <c r="B58" s="3"/>
      <c r="C58" s="6"/>
      <c r="D58" s="7" t="s">
        <v>58</v>
      </c>
      <c r="E58" s="4"/>
      <c r="F58" s="4"/>
      <c r="G58" s="4"/>
      <c r="H58" s="4"/>
      <c r="I58" s="4"/>
      <c r="J58" s="4"/>
    </row>
    <row r="59" spans="2:10" ht="10.5" customHeight="1" x14ac:dyDescent="0.2">
      <c r="B59" s="3"/>
      <c r="C59" s="6"/>
      <c r="D59" s="7" t="s">
        <v>59</v>
      </c>
      <c r="E59" s="4"/>
      <c r="F59" s="4"/>
      <c r="G59" s="4"/>
      <c r="H59" s="4"/>
      <c r="I59" s="4"/>
      <c r="J59" s="4"/>
    </row>
    <row r="60" spans="2:10" ht="10.5" customHeight="1" x14ac:dyDescent="0.2">
      <c r="B60" s="3"/>
      <c r="C60" s="6"/>
      <c r="D60" s="7" t="s">
        <v>60</v>
      </c>
      <c r="E60" s="4">
        <f>+'[1]INGRESOS DEVENGADOS MENSUAL '!E279+'[1]INGRESOS DEVENGADOS MENSUAL '!E280+'[1]INGRESOS DEVENGADOS MENSUAL '!E281+'[1]INGRESOS DEVENGADOS MENSUAL '!E282+'[1]INGRESOS DEVENGADOS MENSUAL '!E283+'[1]INGRESOS DEVENGADOS MENSUAL '!E284+'[1]INGRESOS DEVENGADOS MENSUAL '!E285+'[1]INGRESOS DEVENGADOS MENSUAL '!E290</f>
        <v>0</v>
      </c>
      <c r="F60" s="4">
        <f>+'[1]SABANA DE TRANSFERENCIAS'!H274+'[1]SABANA DE TRANSFERENCIAS'!H275+'[1]SABANA DE TRANSFERENCIAS'!H276+'[1]SABANA DE TRANSFERENCIAS'!H277+'[1]SABANA DE TRANSFERENCIAS'!H278+'[1]SABANA DE TRANSFERENCIAS'!H279+'[1]SABANA DE TRANSFERENCIAS'!H280+'[1]SABANA DE TRANSFERENCIAS'!H285+'[1]SABANA DE TRANSFERENCIAS'!L274+'[1]SABANA DE TRANSFERENCIAS'!L275+'[1]SABANA DE TRANSFERENCIAS'!L276+'[1]SABANA DE TRANSFERENCIAS'!L277+'[1]SABANA DE TRANSFERENCIAS'!L278+'[1]SABANA DE TRANSFERENCIAS'!L279+'[1]SABANA DE TRANSFERENCIAS'!L280+'[1]SABANA DE TRANSFERENCIAS'!L285+'[1]SABANA DE TRANSFERENCIAS'!V274+'[1]SABANA DE TRANSFERENCIAS'!V275+'[1]SABANA DE TRANSFERENCIAS'!V276+'[1]SABANA DE TRANSFERENCIAS'!V277+'[1]SABANA DE TRANSFERENCIAS'!V278+'[1]SABANA DE TRANSFERENCIAS'!V279+'[1]SABANA DE TRANSFERENCIAS'!V78+'[1]SABANA DE TRANSFERENCIAS'!V285+'[1]SABANA DE TRANSFERENCIAS'!AD274+'[1]SABANA DE TRANSFERENCIAS'!AD275+'[1]SABANA DE TRANSFERENCIAS'!AD276+'[1]SABANA DE TRANSFERENCIAS'!AD277+'[1]SABANA DE TRANSFERENCIAS'!AD278+'[1]SABANA DE TRANSFERENCIAS'!AD279+'[1]SABANA DE TRANSFERENCIAS'!AD280+'[1]SABANA DE TRANSFERENCIAS'!AD285</f>
        <v>0</v>
      </c>
      <c r="G60" s="4">
        <f>+E60+F60</f>
        <v>0</v>
      </c>
      <c r="H60" s="4">
        <f>+'[1]INGRESOS DEVENGADOS MENSUAL '!CQ279+'[1]INGRESOS DEVENGADOS MENSUAL '!CQ280+'[1]INGRESOS DEVENGADOS MENSUAL '!CQ281+'[1]INGRESOS DEVENGADOS MENSUAL '!CQ282+'[1]INGRESOS DEVENGADOS MENSUAL '!CQ283+'[1]INGRESOS DEVENGADOS MENSUAL '!CQ284+'[1]INGRESOS DEVENGADOS MENSUAL '!CQ285+'[1]INGRESOS DEVENGADOS MENSUAL '!CQ290+'[1]INGRESOS DEVENGADOS MENSUAL '!CQ293</f>
        <v>0</v>
      </c>
      <c r="I60" s="4">
        <f>+H60</f>
        <v>0</v>
      </c>
      <c r="J60" s="4">
        <f>+I60-E60</f>
        <v>0</v>
      </c>
    </row>
    <row r="61" spans="2:10" ht="10.5" customHeight="1" x14ac:dyDescent="0.2">
      <c r="B61" s="3"/>
      <c r="C61" s="38" t="s">
        <v>61</v>
      </c>
      <c r="D61" s="39"/>
      <c r="E61" s="4">
        <f>SUM(E62:E63)</f>
        <v>0</v>
      </c>
      <c r="F61" s="4">
        <f>SUM(F62:F63)</f>
        <v>0</v>
      </c>
      <c r="G61" s="4">
        <f>SUM(G62:G63)</f>
        <v>0</v>
      </c>
      <c r="H61" s="4">
        <f>SUM(H62:H63)</f>
        <v>0</v>
      </c>
      <c r="I61" s="4">
        <f>SUM(I62:I63)</f>
        <v>0</v>
      </c>
      <c r="J61" s="4">
        <f t="shared" ref="J61:J69" si="11">+H61-G61</f>
        <v>0</v>
      </c>
    </row>
    <row r="62" spans="2:10" ht="10.5" customHeight="1" x14ac:dyDescent="0.2">
      <c r="B62" s="3"/>
      <c r="C62" s="6"/>
      <c r="D62" s="7" t="s">
        <v>62</v>
      </c>
      <c r="E62" s="4"/>
      <c r="F62" s="4"/>
      <c r="G62" s="4"/>
      <c r="H62" s="4"/>
      <c r="I62" s="4"/>
      <c r="J62" s="4"/>
    </row>
    <row r="63" spans="2:10" ht="10.5" customHeight="1" x14ac:dyDescent="0.2">
      <c r="B63" s="3"/>
      <c r="C63" s="6"/>
      <c r="D63" s="7" t="s">
        <v>63</v>
      </c>
      <c r="E63" s="4"/>
      <c r="F63" s="4"/>
      <c r="G63" s="4"/>
      <c r="H63" s="4"/>
      <c r="I63" s="4"/>
      <c r="J63" s="4"/>
    </row>
    <row r="64" spans="2:10" ht="10.5" customHeight="1" x14ac:dyDescent="0.2">
      <c r="B64" s="3"/>
      <c r="C64" s="38" t="s">
        <v>64</v>
      </c>
      <c r="D64" s="39"/>
      <c r="E64" s="4"/>
      <c r="F64" s="4"/>
      <c r="G64" s="4"/>
      <c r="H64" s="4"/>
      <c r="I64" s="4"/>
      <c r="J64" s="4"/>
    </row>
    <row r="65" spans="2:10" ht="10.5" customHeight="1" x14ac:dyDescent="0.2">
      <c r="B65" s="3"/>
      <c r="C65" s="38" t="s">
        <v>65</v>
      </c>
      <c r="D65" s="39"/>
      <c r="E65" s="4"/>
      <c r="F65" s="4"/>
      <c r="G65" s="4"/>
      <c r="H65" s="4"/>
      <c r="I65" s="4"/>
      <c r="J65" s="4"/>
    </row>
    <row r="66" spans="2:10" ht="10.5" customHeight="1" x14ac:dyDescent="0.2">
      <c r="B66" s="10"/>
      <c r="C66" s="47"/>
      <c r="D66" s="48"/>
      <c r="E66" s="4"/>
      <c r="F66" s="4"/>
      <c r="G66" s="4"/>
      <c r="H66" s="4"/>
      <c r="I66" s="4"/>
      <c r="J66" s="4"/>
    </row>
    <row r="67" spans="2:10" ht="10.5" customHeight="1" x14ac:dyDescent="0.2">
      <c r="B67" s="43" t="s">
        <v>66</v>
      </c>
      <c r="C67" s="44"/>
      <c r="D67" s="46"/>
      <c r="E67" s="17">
        <f>+E47+E56+E61+E64+E65</f>
        <v>96798079</v>
      </c>
      <c r="F67" s="17">
        <f>+F47+F56+F61+F64+F65</f>
        <v>11073483</v>
      </c>
      <c r="G67" s="17">
        <f>+G47+G56+G61+G64+G65</f>
        <v>107871562</v>
      </c>
      <c r="H67" s="17">
        <f>+H47+H56+H61+H64+H65</f>
        <v>107387171.35000001</v>
      </c>
      <c r="I67" s="17">
        <f>+I47+I56+I61+I64+I65</f>
        <v>107387171.35000001</v>
      </c>
      <c r="J67" s="18">
        <f>+I67-E67</f>
        <v>10589092.350000009</v>
      </c>
    </row>
    <row r="68" spans="2:10" ht="10.5" customHeight="1" x14ac:dyDescent="0.2">
      <c r="B68" s="10"/>
      <c r="C68" s="47"/>
      <c r="D68" s="48"/>
      <c r="E68" s="4"/>
      <c r="F68" s="4"/>
      <c r="G68" s="4"/>
      <c r="H68" s="4"/>
      <c r="I68" s="4"/>
      <c r="J68" s="4"/>
    </row>
    <row r="69" spans="2:10" ht="10.5" customHeight="1" x14ac:dyDescent="0.2">
      <c r="B69" s="43" t="s">
        <v>67</v>
      </c>
      <c r="C69" s="44"/>
      <c r="D69" s="46"/>
      <c r="E69" s="18">
        <f>SUM(E70)</f>
        <v>0</v>
      </c>
      <c r="F69" s="18">
        <f>SUM(F70)</f>
        <v>0</v>
      </c>
      <c r="G69" s="18">
        <f>SUM(G70)</f>
        <v>0</v>
      </c>
      <c r="H69" s="18">
        <f>SUM(H70)</f>
        <v>0</v>
      </c>
      <c r="I69" s="18">
        <f>SUM(I70)</f>
        <v>0</v>
      </c>
      <c r="J69" s="18">
        <f t="shared" si="11"/>
        <v>0</v>
      </c>
    </row>
    <row r="70" spans="2:10" ht="10.5" customHeight="1" x14ac:dyDescent="0.2">
      <c r="B70" s="3"/>
      <c r="C70" s="38" t="s">
        <v>68</v>
      </c>
      <c r="D70" s="39"/>
      <c r="E70" s="4"/>
      <c r="F70" s="4"/>
      <c r="G70" s="4">
        <f>+E70+F70</f>
        <v>0</v>
      </c>
      <c r="H70" s="4"/>
      <c r="I70" s="4"/>
      <c r="J70" s="4"/>
    </row>
    <row r="71" spans="2:10" ht="10.5" customHeight="1" x14ac:dyDescent="0.2">
      <c r="B71" s="10"/>
      <c r="C71" s="47"/>
      <c r="D71" s="48"/>
      <c r="E71" s="4"/>
      <c r="F71" s="4"/>
      <c r="G71" s="4"/>
      <c r="H71" s="4"/>
      <c r="I71" s="4"/>
      <c r="J71" s="4"/>
    </row>
    <row r="72" spans="2:10" ht="10.5" customHeight="1" x14ac:dyDescent="0.2">
      <c r="B72" s="43" t="s">
        <v>69</v>
      </c>
      <c r="C72" s="44"/>
      <c r="D72" s="46"/>
      <c r="E72" s="17">
        <f>+E43+E67+E69</f>
        <v>615135147.8900001</v>
      </c>
      <c r="F72" s="17">
        <f>+F43+F67+F69</f>
        <v>38613240.290000007</v>
      </c>
      <c r="G72" s="17">
        <f>+G43+G67+G69</f>
        <v>653748388.18000007</v>
      </c>
      <c r="H72" s="17">
        <f>+H43+H67+H69</f>
        <v>775499354.44099998</v>
      </c>
      <c r="I72" s="17">
        <f>+I43+I67+I69</f>
        <v>775499354.44099998</v>
      </c>
      <c r="J72" s="18">
        <f>+I72-E72</f>
        <v>160364206.55099988</v>
      </c>
    </row>
    <row r="73" spans="2:10" ht="10.5" customHeight="1" x14ac:dyDescent="0.2">
      <c r="B73" s="10"/>
      <c r="C73" s="47"/>
      <c r="D73" s="48"/>
      <c r="E73" s="4"/>
      <c r="F73" s="4"/>
      <c r="G73" s="4"/>
      <c r="H73" s="4"/>
      <c r="I73" s="4"/>
      <c r="J73" s="4"/>
    </row>
    <row r="74" spans="2:10" ht="10.5" customHeight="1" x14ac:dyDescent="0.2">
      <c r="B74" s="3"/>
      <c r="C74" s="49" t="s">
        <v>70</v>
      </c>
      <c r="D74" s="46"/>
      <c r="E74" s="4"/>
      <c r="F74" s="4"/>
      <c r="G74" s="4"/>
      <c r="H74" s="4"/>
      <c r="I74" s="4"/>
      <c r="J74" s="4"/>
    </row>
    <row r="75" spans="2:10" ht="10.5" customHeight="1" x14ac:dyDescent="0.2">
      <c r="B75" s="3"/>
      <c r="C75" s="38" t="s">
        <v>71</v>
      </c>
      <c r="D75" s="39"/>
      <c r="E75" s="4"/>
      <c r="F75" s="4"/>
      <c r="G75" s="4"/>
      <c r="H75" s="4"/>
      <c r="I75" s="4"/>
      <c r="J75" s="4"/>
    </row>
    <row r="76" spans="2:10" ht="10.5" customHeight="1" x14ac:dyDescent="0.2">
      <c r="B76" s="3"/>
      <c r="C76" s="38" t="s">
        <v>72</v>
      </c>
      <c r="D76" s="39"/>
      <c r="E76" s="4"/>
      <c r="F76" s="4"/>
      <c r="G76" s="4"/>
      <c r="H76" s="4"/>
      <c r="I76" s="4"/>
      <c r="J76" s="4"/>
    </row>
    <row r="77" spans="2:10" ht="10.5" customHeight="1" x14ac:dyDescent="0.2">
      <c r="B77" s="3"/>
      <c r="C77" s="49" t="s">
        <v>73</v>
      </c>
      <c r="D77" s="46"/>
      <c r="E77" s="4"/>
      <c r="F77" s="4"/>
      <c r="G77" s="4"/>
      <c r="H77" s="4"/>
      <c r="I77" s="4"/>
      <c r="J77" s="4"/>
    </row>
    <row r="78" spans="2:10" ht="10.5" customHeight="1" thickBot="1" x14ac:dyDescent="0.25">
      <c r="B78" s="19"/>
      <c r="C78" s="52"/>
      <c r="D78" s="53"/>
      <c r="E78" s="20"/>
      <c r="F78" s="20"/>
      <c r="G78" s="20"/>
      <c r="H78" s="20"/>
      <c r="I78" s="20"/>
      <c r="J78" s="20"/>
    </row>
    <row r="85" spans="2:10" ht="15" customHeight="1" x14ac:dyDescent="0.2">
      <c r="B85" s="50" t="s">
        <v>74</v>
      </c>
      <c r="C85" s="50"/>
      <c r="D85" s="50"/>
      <c r="E85" s="50" t="s">
        <v>75</v>
      </c>
      <c r="F85" s="50"/>
      <c r="G85" s="50"/>
      <c r="H85" s="50" t="s">
        <v>76</v>
      </c>
      <c r="I85" s="50"/>
      <c r="J85" s="50"/>
    </row>
    <row r="86" spans="2:10" ht="15" customHeight="1" x14ac:dyDescent="0.2">
      <c r="B86" s="50" t="s">
        <v>77</v>
      </c>
      <c r="C86" s="50"/>
      <c r="D86" s="50"/>
      <c r="E86" s="50" t="s">
        <v>78</v>
      </c>
      <c r="F86" s="50"/>
      <c r="G86" s="50"/>
      <c r="H86" s="50" t="s">
        <v>79</v>
      </c>
      <c r="I86" s="50"/>
      <c r="J86" s="50"/>
    </row>
    <row r="87" spans="2:10" ht="15" customHeight="1" x14ac:dyDescent="0.2">
      <c r="H87" s="51" t="s">
        <v>80</v>
      </c>
      <c r="I87" s="51"/>
      <c r="J87" s="51"/>
    </row>
  </sheetData>
  <mergeCells count="56">
    <mergeCell ref="B86:D86"/>
    <mergeCell ref="E86:G86"/>
    <mergeCell ref="H86:J86"/>
    <mergeCell ref="H87:J87"/>
    <mergeCell ref="C76:D76"/>
    <mergeCell ref="C77:D77"/>
    <mergeCell ref="C78:D78"/>
    <mergeCell ref="B85:D85"/>
    <mergeCell ref="E85:G85"/>
    <mergeCell ref="H85:J85"/>
    <mergeCell ref="C75:D75"/>
    <mergeCell ref="C64:D64"/>
    <mergeCell ref="C65:D65"/>
    <mergeCell ref="C66:D66"/>
    <mergeCell ref="B67:D67"/>
    <mergeCell ref="C68:D68"/>
    <mergeCell ref="B69:D69"/>
    <mergeCell ref="C70:D70"/>
    <mergeCell ref="C71:D71"/>
    <mergeCell ref="B72:D72"/>
    <mergeCell ref="C73:D73"/>
    <mergeCell ref="C74:D74"/>
    <mergeCell ref="C61:D61"/>
    <mergeCell ref="C17:D17"/>
    <mergeCell ref="C18:D18"/>
    <mergeCell ref="C30:D30"/>
    <mergeCell ref="C36:D36"/>
    <mergeCell ref="C37:D37"/>
    <mergeCell ref="C39:D39"/>
    <mergeCell ref="B43:D43"/>
    <mergeCell ref="B44:D44"/>
    <mergeCell ref="B46:D46"/>
    <mergeCell ref="C47:D47"/>
    <mergeCell ref="C56:D56"/>
    <mergeCell ref="C16:D16"/>
    <mergeCell ref="G7:G8"/>
    <mergeCell ref="H7:H8"/>
    <mergeCell ref="I7:I8"/>
    <mergeCell ref="B8:D8"/>
    <mergeCell ref="B9:D9"/>
    <mergeCell ref="B10:D10"/>
    <mergeCell ref="C11:D11"/>
    <mergeCell ref="C12:D12"/>
    <mergeCell ref="C13:D13"/>
    <mergeCell ref="C14:D14"/>
    <mergeCell ref="C15:D15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</mergeCells>
  <pageMargins left="0.31496062992125984" right="0.31496062992125984" top="1.5354330708661419" bottom="0.74803149606299213" header="0.31496062992125984" footer="0.31496062992125984"/>
  <pageSetup scale="60" orientation="portrait" r:id="rId1"/>
  <headerFooter>
    <oddHeader>&amp;C&amp;G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Coordinador Cuenta Publica</cp:lastModifiedBy>
  <cp:lastPrinted>2022-03-24T21:50:21Z</cp:lastPrinted>
  <dcterms:created xsi:type="dcterms:W3CDTF">2022-03-18T17:07:51Z</dcterms:created>
  <dcterms:modified xsi:type="dcterms:W3CDTF">2022-03-24T21:50:34Z</dcterms:modified>
</cp:coreProperties>
</file>