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I19" i="1" s="1"/>
  <c r="F19" i="1"/>
  <c r="F37" i="1" s="1"/>
  <c r="E19" i="1"/>
  <c r="I18" i="1"/>
  <c r="F18" i="1"/>
  <c r="E18" i="1"/>
  <c r="H17" i="1"/>
  <c r="I17" i="1" s="1"/>
  <c r="F17" i="1"/>
  <c r="E17" i="1"/>
  <c r="E36" i="1" s="1"/>
  <c r="H16" i="1"/>
  <c r="I16" i="1" s="1"/>
  <c r="F16" i="1"/>
  <c r="F35" i="1" s="1"/>
  <c r="E16" i="1"/>
  <c r="H15" i="1"/>
  <c r="I15" i="1" s="1"/>
  <c r="F15" i="1"/>
  <c r="E15" i="1"/>
  <c r="E34" i="1" s="1"/>
  <c r="H14" i="1"/>
  <c r="I14" i="1" s="1"/>
  <c r="F14" i="1"/>
  <c r="F33" i="1" s="1"/>
  <c r="E14" i="1"/>
  <c r="G14" i="1" s="1"/>
  <c r="H13" i="1"/>
  <c r="I13" i="1" s="1"/>
  <c r="F13" i="1"/>
  <c r="F41" i="1" s="1"/>
  <c r="G41" i="1" s="1"/>
  <c r="E13" i="1"/>
  <c r="E32" i="1" s="1"/>
  <c r="H12" i="1"/>
  <c r="I12" i="1" s="1"/>
  <c r="F12" i="1"/>
  <c r="F31" i="1" s="1"/>
  <c r="E12" i="1"/>
  <c r="J16" i="1" l="1"/>
  <c r="G15" i="1"/>
  <c r="J15" i="1"/>
  <c r="G12" i="1"/>
  <c r="G16" i="1"/>
  <c r="G40" i="1"/>
  <c r="J18" i="1"/>
  <c r="G19" i="1"/>
  <c r="H40" i="1"/>
  <c r="I40" i="1" s="1"/>
  <c r="J40" i="1" s="1"/>
  <c r="J14" i="1"/>
  <c r="G17" i="1"/>
  <c r="J19" i="1"/>
  <c r="J13" i="1"/>
  <c r="J17" i="1"/>
  <c r="J12" i="1"/>
  <c r="I23" i="1"/>
  <c r="H23" i="1"/>
  <c r="H31" i="1"/>
  <c r="F32" i="1"/>
  <c r="G32" i="1" s="1"/>
  <c r="H33" i="1"/>
  <c r="I33" i="1" s="1"/>
  <c r="F34" i="1"/>
  <c r="G34" i="1" s="1"/>
  <c r="H35" i="1"/>
  <c r="I35" i="1" s="1"/>
  <c r="F36" i="1"/>
  <c r="G36" i="1" s="1"/>
  <c r="H37" i="1"/>
  <c r="I37" i="1" s="1"/>
  <c r="J37" i="1" s="1"/>
  <c r="G13" i="1"/>
  <c r="E23" i="1"/>
  <c r="E31" i="1"/>
  <c r="E33" i="1"/>
  <c r="G33" i="1" s="1"/>
  <c r="E35" i="1"/>
  <c r="G35" i="1" s="1"/>
  <c r="E37" i="1"/>
  <c r="G37" i="1" s="1"/>
  <c r="F23" i="1"/>
  <c r="H32" i="1"/>
  <c r="I32" i="1" s="1"/>
  <c r="J32" i="1" s="1"/>
  <c r="H34" i="1"/>
  <c r="I34" i="1" s="1"/>
  <c r="J34" i="1" s="1"/>
  <c r="H36" i="1"/>
  <c r="I36" i="1" s="1"/>
  <c r="J36" i="1" s="1"/>
  <c r="G23" i="1" l="1"/>
  <c r="J23" i="1"/>
  <c r="J33" i="1"/>
  <c r="G31" i="1"/>
  <c r="G30" i="1" s="1"/>
  <c r="G49" i="1" s="1"/>
  <c r="E30" i="1"/>
  <c r="E49" i="1" s="1"/>
  <c r="J35" i="1"/>
  <c r="H30" i="1"/>
  <c r="H49" i="1" s="1"/>
  <c r="I31" i="1"/>
  <c r="F30" i="1"/>
  <c r="F49" i="1" s="1"/>
  <c r="I30" i="1" l="1"/>
  <c r="I49" i="1" s="1"/>
  <c r="J31" i="1"/>
  <c r="J30" i="1" s="1"/>
  <c r="J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<sst xmlns="http://schemas.openxmlformats.org/spreadsheetml/2006/main" count="70" uniqueCount="42">
  <si>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</si>
  <si>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</si>
  <si>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</si>
  <si>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31 de marzo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</si>
  <si>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</si>
  <si>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</si>
  <si>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</si>
  <si>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</si>
  <si>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</si>
  <si>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</si>
  <si>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</si>
  <si>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</si>
  <si>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</si>
  <si>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</si>
  <si>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</si>
  <si>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</si>
  <si>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</si>
  <si>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</si>
  <si>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</si>
  <si>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</si>
  <si>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</si>
  <si>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</si>
  <si>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</si>
  <si>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</si>
  <si>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</si>
  <si>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</si>
  <si>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</si>
  <si>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</si>
  <si>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</si>
  <si>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</si>
  <si>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</si>
  <si>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</si>
  <si>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</si>
  <si>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</si>
  <si>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</si>
  <si>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</si>
  <si>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</si>
  <si>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LIC. JUAN ANTONIO ALAMILLO CARDENAS</t>
  </si>
  <si>
    <t>PRESIDENTE MUNICIPAL</t>
  </si>
  <si>
    <t>TESORERO MUNICIPAL</t>
  </si>
  <si>
    <t xml:space="preserve">ENCARGADO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</si>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</sst>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Hoja2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185435812.48000002</v>
          </cell>
        </row>
        <row r="21">
          <cell r="C21">
            <v>3269918.55</v>
          </cell>
        </row>
        <row r="27">
          <cell r="C27">
            <v>1692934.6400000006</v>
          </cell>
        </row>
        <row r="31">
          <cell r="C31">
            <v>127331184.58</v>
          </cell>
        </row>
        <row r="39">
          <cell r="C39">
            <v>6894175.4700000007</v>
          </cell>
        </row>
        <row r="44">
          <cell r="C44">
            <v>13040696.080000002</v>
          </cell>
        </row>
        <row r="50">
          <cell r="C50">
            <v>0</v>
          </cell>
        </row>
        <row r="60">
          <cell r="C60">
            <v>366732410.69000006</v>
          </cell>
        </row>
        <row r="66">
          <cell r="C66">
            <v>0</v>
          </cell>
        </row>
      </sheetData>
      <sheetData sheetId="1"/>
      <sheetData sheetId="2"/>
      <sheetData sheetId="3">
        <row r="302">
          <cell r="H302">
            <v>25276409</v>
          </cell>
        </row>
      </sheetData>
      <sheetData sheetId="4"/>
      <sheetData sheetId="5"/>
      <sheetData sheetId="6">
        <row r="10">
          <cell r="C10">
            <v>0</v>
          </cell>
          <cell r="D10">
            <v>0</v>
          </cell>
          <cell r="E10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W38">
            <v>99036721.469999984</v>
          </cell>
        </row>
        <row r="42">
          <cell r="W42">
            <v>818454.40999999992</v>
          </cell>
        </row>
        <row r="50">
          <cell r="W50">
            <v>551477.85</v>
          </cell>
        </row>
        <row r="192">
          <cell r="W192">
            <v>32784928.640000001</v>
          </cell>
        </row>
        <row r="209">
          <cell r="W209">
            <v>2849568.75</v>
          </cell>
        </row>
        <row r="260">
          <cell r="W260">
            <v>8036664.25</v>
          </cell>
        </row>
        <row r="309">
          <cell r="W309">
            <v>119401369.10000001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M20" sqref="M20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55"/>
      <c r="C2" s="56"/>
      <c r="D2" s="56"/>
      <c r="E2" s="56"/>
      <c r="F2" s="56"/>
      <c r="G2" s="56"/>
      <c r="H2" s="56"/>
      <c r="I2" s="56"/>
      <c r="J2" s="57"/>
    </row>
    <row r="3" spans="1:10" x14ac:dyDescent="0.2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1:10" x14ac:dyDescent="0.2">
      <c r="B4" s="58" t="s">
        <v>1</v>
      </c>
      <c r="C4" s="59"/>
      <c r="D4" s="59"/>
      <c r="E4" s="59"/>
      <c r="F4" s="59"/>
      <c r="G4" s="59"/>
      <c r="H4" s="59"/>
      <c r="I4" s="59"/>
      <c r="J4" s="60"/>
    </row>
    <row r="5" spans="1:10" ht="12.75" customHeight="1" x14ac:dyDescent="0.2">
      <c r="B5" s="58" t="s">
        <v>2</v>
      </c>
      <c r="C5" s="59"/>
      <c r="D5" s="59"/>
      <c r="E5" s="59"/>
      <c r="F5" s="59"/>
      <c r="G5" s="59"/>
      <c r="H5" s="59"/>
      <c r="I5" s="59"/>
      <c r="J5" s="60"/>
    </row>
    <row r="6" spans="1:10" x14ac:dyDescent="0.2">
      <c r="B6" s="61" t="s">
        <v>3</v>
      </c>
      <c r="C6" s="62"/>
      <c r="D6" s="62"/>
      <c r="E6" s="62"/>
      <c r="F6" s="62"/>
      <c r="G6" s="62"/>
      <c r="H6" s="62"/>
      <c r="I6" s="62"/>
      <c r="J6" s="63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64" t="s">
        <v>4</v>
      </c>
      <c r="C8" s="64"/>
      <c r="D8" s="64"/>
      <c r="E8" s="64" t="s">
        <v>5</v>
      </c>
      <c r="F8" s="64"/>
      <c r="G8" s="64"/>
      <c r="H8" s="64"/>
      <c r="I8" s="64"/>
      <c r="J8" s="65" t="s">
        <v>6</v>
      </c>
    </row>
    <row r="9" spans="1:10" ht="22.5" x14ac:dyDescent="0.2">
      <c r="A9" s="3"/>
      <c r="B9" s="64"/>
      <c r="C9" s="64"/>
      <c r="D9" s="64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65"/>
    </row>
    <row r="10" spans="1:10" ht="12" customHeight="1" x14ac:dyDescent="0.2">
      <c r="A10" s="3"/>
      <c r="B10" s="64"/>
      <c r="C10" s="64"/>
      <c r="D10" s="64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2" t="s">
        <v>18</v>
      </c>
      <c r="C12" s="53"/>
      <c r="D12" s="54"/>
      <c r="E12" s="14">
        <f>+'[1]INGRESOS 2022 POR RUBRO'!C10</f>
        <v>185435812.48000002</v>
      </c>
      <c r="F12" s="14">
        <f>SUM('[1]TRANSF POR RUBRO MEN'!C10:E10)</f>
        <v>0</v>
      </c>
      <c r="G12" s="14">
        <f t="shared" ref="G12:G17" si="0">+E12+F12</f>
        <v>185435812.48000002</v>
      </c>
      <c r="H12" s="14">
        <f>+'[1]INGRESOS DEVENGADOS MENSUAL '!W38</f>
        <v>99036721.469999984</v>
      </c>
      <c r="I12" s="14">
        <f>H12</f>
        <v>99036721.469999984</v>
      </c>
      <c r="J12" s="14">
        <f t="shared" ref="J12:J17" si="1">+I12-E12</f>
        <v>-86399091.010000035</v>
      </c>
    </row>
    <row r="13" spans="1:10" ht="12" customHeight="1" x14ac:dyDescent="0.2">
      <c r="A13" s="8"/>
      <c r="B13" s="52" t="s">
        <v>19</v>
      </c>
      <c r="C13" s="53"/>
      <c r="D13" s="54"/>
      <c r="E13" s="14">
        <f>+'[1]INGRESOS 2022 POR RUBRO'!C21</f>
        <v>3269918.55</v>
      </c>
      <c r="F13" s="14">
        <f>SUM('[1]TRANSF POR RUBRO MEN'!C20:E20)</f>
        <v>0</v>
      </c>
      <c r="G13" s="14">
        <f t="shared" si="0"/>
        <v>3269918.55</v>
      </c>
      <c r="H13" s="14">
        <f>+'[1]INGRESOS DEVENGADOS MENSUAL '!W42</f>
        <v>818454.40999999992</v>
      </c>
      <c r="I13" s="14">
        <f t="shared" ref="I13:I19" si="2">H13</f>
        <v>818454.40999999992</v>
      </c>
      <c r="J13" s="14">
        <f t="shared" si="1"/>
        <v>-2451464.1399999997</v>
      </c>
    </row>
    <row r="14" spans="1:10" ht="12" customHeight="1" x14ac:dyDescent="0.2">
      <c r="A14" s="8"/>
      <c r="B14" s="52" t="s">
        <v>20</v>
      </c>
      <c r="C14" s="53"/>
      <c r="D14" s="54"/>
      <c r="E14" s="14">
        <f>+'[1]INGRESOS 2022 POR RUBRO'!C27</f>
        <v>1692934.6400000006</v>
      </c>
      <c r="F14" s="14">
        <f>SUM('[1]TRANSF POR RUBRO MEN'!C26:E26)</f>
        <v>0</v>
      </c>
      <c r="G14" s="14">
        <f t="shared" si="0"/>
        <v>1692934.6400000006</v>
      </c>
      <c r="H14" s="14">
        <f>+'[1]INGRESOS DEVENGADOS MENSUAL '!W50</f>
        <v>551477.85</v>
      </c>
      <c r="I14" s="14">
        <f t="shared" si="2"/>
        <v>551477.85</v>
      </c>
      <c r="J14" s="14">
        <f t="shared" si="1"/>
        <v>-1141456.7900000005</v>
      </c>
    </row>
    <row r="15" spans="1:10" ht="12" customHeight="1" x14ac:dyDescent="0.2">
      <c r="A15" s="8"/>
      <c r="B15" s="52" t="s">
        <v>21</v>
      </c>
      <c r="C15" s="53"/>
      <c r="D15" s="54"/>
      <c r="E15" s="14">
        <f>+'[1]INGRESOS 2022 POR RUBRO'!C31</f>
        <v>127331184.58</v>
      </c>
      <c r="F15" s="14">
        <f>SUM('[1]TRANSF POR RUBRO MEN'!C29:E29)</f>
        <v>0</v>
      </c>
      <c r="G15" s="14">
        <f t="shared" si="0"/>
        <v>127331184.58</v>
      </c>
      <c r="H15" s="14">
        <f>+'[1]INGRESOS DEVENGADOS MENSUAL '!W192</f>
        <v>32784928.640000001</v>
      </c>
      <c r="I15" s="14">
        <f t="shared" si="2"/>
        <v>32784928.640000001</v>
      </c>
      <c r="J15" s="14">
        <f t="shared" si="1"/>
        <v>-94546255.939999998</v>
      </c>
    </row>
    <row r="16" spans="1:10" ht="12" customHeight="1" x14ac:dyDescent="0.2">
      <c r="A16" s="8"/>
      <c r="B16" s="52" t="s">
        <v>22</v>
      </c>
      <c r="C16" s="53"/>
      <c r="D16" s="54"/>
      <c r="E16" s="14">
        <f>+'[1]INGRESOS 2022 POR RUBRO'!C39</f>
        <v>6894175.4700000007</v>
      </c>
      <c r="F16" s="14">
        <f>SUM('[1]TRANSF POR RUBRO MEN'!C36:E36)</f>
        <v>0</v>
      </c>
      <c r="G16" s="14">
        <f t="shared" si="0"/>
        <v>6894175.4700000007</v>
      </c>
      <c r="H16" s="14">
        <f>+'[1]INGRESOS DEVENGADOS MENSUAL '!W209</f>
        <v>2849568.75</v>
      </c>
      <c r="I16" s="14">
        <f t="shared" si="2"/>
        <v>2849568.75</v>
      </c>
      <c r="J16" s="14">
        <f t="shared" si="1"/>
        <v>-4044606.7200000007</v>
      </c>
    </row>
    <row r="17" spans="1:11" ht="12" customHeight="1" x14ac:dyDescent="0.2">
      <c r="A17" s="8"/>
      <c r="B17" s="52" t="s">
        <v>23</v>
      </c>
      <c r="C17" s="53"/>
      <c r="D17" s="54"/>
      <c r="E17" s="14">
        <f>+'[1]INGRESOS 2022 POR RUBRO'!C44</f>
        <v>13040696.080000002</v>
      </c>
      <c r="F17" s="14">
        <f>SUM('[1]TRANSF POR RUBRO MEN'!C40:E40)</f>
        <v>0</v>
      </c>
      <c r="G17" s="14">
        <f t="shared" si="0"/>
        <v>13040696.080000002</v>
      </c>
      <c r="H17" s="14">
        <f>+'[1]INGRESOS DEVENGADOS MENSUAL '!W260</f>
        <v>8036664.25</v>
      </c>
      <c r="I17" s="14">
        <f t="shared" si="2"/>
        <v>8036664.25</v>
      </c>
      <c r="J17" s="14">
        <f t="shared" si="1"/>
        <v>-5004031.8300000019</v>
      </c>
    </row>
    <row r="18" spans="1:11" ht="12" customHeight="1" x14ac:dyDescent="0.2">
      <c r="A18" s="8"/>
      <c r="B18" s="52" t="s">
        <v>24</v>
      </c>
      <c r="C18" s="53"/>
      <c r="D18" s="54"/>
      <c r="E18" s="14">
        <f>+'[1]INGRESOS 2022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>
        <f t="shared" ref="J18:J21" si="3">+I18-E18</f>
        <v>0</v>
      </c>
    </row>
    <row r="19" spans="1:11" ht="12" customHeight="1" x14ac:dyDescent="0.2">
      <c r="A19" s="8"/>
      <c r="B19" s="52" t="s">
        <v>25</v>
      </c>
      <c r="C19" s="53"/>
      <c r="D19" s="54"/>
      <c r="E19" s="14">
        <f>+'[1]INGRESOS 2022 POR RUBRO'!C60+'[1]INGRESOS 2022 POR RUBRO'!C66</f>
        <v>366732410.69000006</v>
      </c>
      <c r="F19" s="14">
        <f>+'[1]SABANA DE TRANSFERENCIAS'!H302</f>
        <v>25276409</v>
      </c>
      <c r="G19" s="14">
        <f>+E19+F19</f>
        <v>392008819.69000006</v>
      </c>
      <c r="H19" s="14">
        <f>+'[1]INGRESOS DEVENGADOS MENSUAL '!W309</f>
        <v>119401369.10000001</v>
      </c>
      <c r="I19" s="14">
        <f t="shared" si="2"/>
        <v>119401369.10000001</v>
      </c>
      <c r="J19" s="14">
        <f>+I19-E19</f>
        <v>-247331041.59000003</v>
      </c>
    </row>
    <row r="20" spans="1:11" ht="12" customHeight="1" x14ac:dyDescent="0.2">
      <c r="A20" s="15"/>
      <c r="B20" s="52" t="s">
        <v>26</v>
      </c>
      <c r="C20" s="53"/>
      <c r="D20" s="54"/>
      <c r="E20" s="14"/>
      <c r="F20" s="14"/>
      <c r="G20" s="14"/>
      <c r="H20" s="14"/>
      <c r="I20" s="14"/>
      <c r="J20" s="14">
        <f t="shared" si="3"/>
        <v>0</v>
      </c>
    </row>
    <row r="21" spans="1:11" ht="12" customHeight="1" x14ac:dyDescent="0.2">
      <c r="A21" s="8"/>
      <c r="B21" s="52" t="s">
        <v>27</v>
      </c>
      <c r="C21" s="53"/>
      <c r="D21" s="54"/>
      <c r="E21" s="14"/>
      <c r="F21" s="14"/>
      <c r="G21" s="14"/>
      <c r="H21" s="14"/>
      <c r="I21" s="14"/>
      <c r="J21" s="14">
        <f t="shared" si="3"/>
        <v>0</v>
      </c>
    </row>
    <row r="22" spans="1:11" ht="12" customHeight="1" x14ac:dyDescent="0.2">
      <c r="A22" s="8"/>
      <c r="B22" s="16"/>
      <c r="C22" s="17"/>
      <c r="D22" s="18"/>
      <c r="E22" s="19"/>
      <c r="F22" s="20"/>
      <c r="G22" s="20"/>
      <c r="H22" s="20"/>
      <c r="I22" s="20"/>
      <c r="J22" s="20"/>
      <c r="K22" s="21"/>
    </row>
    <row r="23" spans="1:11" ht="12" customHeight="1" x14ac:dyDescent="0.2">
      <c r="A23" s="3"/>
      <c r="B23" s="22"/>
      <c r="C23" s="23"/>
      <c r="D23" s="24" t="s">
        <v>28</v>
      </c>
      <c r="E23" s="25">
        <f>SUM(E12:E22)</f>
        <v>704397132.49000001</v>
      </c>
      <c r="F23" s="25">
        <f>SUM(F12:F22)</f>
        <v>25276409</v>
      </c>
      <c r="G23" s="25">
        <f>SUM(G12:G22)</f>
        <v>729673541.49000001</v>
      </c>
      <c r="H23" s="25">
        <f>SUM(H12:H22)</f>
        <v>263479184.46999997</v>
      </c>
      <c r="I23" s="25">
        <f>SUM(I12:I22)</f>
        <v>263479184.46999997</v>
      </c>
      <c r="J23" s="66">
        <f>SUM(J11:J22)</f>
        <v>-440917948.0200001</v>
      </c>
      <c r="K23" s="21"/>
    </row>
    <row r="24" spans="1:11" ht="12" customHeight="1" x14ac:dyDescent="0.2">
      <c r="A24" s="8"/>
      <c r="B24" s="26"/>
      <c r="C24" s="26"/>
      <c r="D24" s="26"/>
      <c r="E24" s="27"/>
      <c r="F24" s="27"/>
      <c r="G24" s="27"/>
      <c r="H24" s="68" t="s">
        <v>29</v>
      </c>
      <c r="I24" s="69"/>
      <c r="J24" s="67"/>
      <c r="K24" s="21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65" t="s">
        <v>30</v>
      </c>
      <c r="C26" s="65"/>
      <c r="D26" s="65"/>
      <c r="E26" s="64" t="s">
        <v>5</v>
      </c>
      <c r="F26" s="64"/>
      <c r="G26" s="64"/>
      <c r="H26" s="64"/>
      <c r="I26" s="64"/>
      <c r="J26" s="65" t="s">
        <v>6</v>
      </c>
    </row>
    <row r="27" spans="1:11" ht="22.5" x14ac:dyDescent="0.2">
      <c r="A27" s="3"/>
      <c r="B27" s="65"/>
      <c r="C27" s="65"/>
      <c r="D27" s="65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65"/>
    </row>
    <row r="28" spans="1:11" ht="12" customHeight="1" x14ac:dyDescent="0.2">
      <c r="A28" s="3"/>
      <c r="B28" s="65"/>
      <c r="C28" s="65"/>
      <c r="D28" s="65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1" ht="12" customHeight="1" x14ac:dyDescent="0.2">
      <c r="A30" s="8"/>
      <c r="B30" s="29" t="s">
        <v>31</v>
      </c>
      <c r="C30" s="30"/>
      <c r="D30" s="31"/>
      <c r="E30" s="32">
        <f t="shared" ref="E30:J30" si="4">SUM(E31:E38)</f>
        <v>704397132.49000001</v>
      </c>
      <c r="F30" s="32">
        <f t="shared" si="4"/>
        <v>25276409</v>
      </c>
      <c r="G30" s="32">
        <f t="shared" si="4"/>
        <v>729673541.49000001</v>
      </c>
      <c r="H30" s="32">
        <f t="shared" si="4"/>
        <v>263479184.46999997</v>
      </c>
      <c r="I30" s="32">
        <f t="shared" si="4"/>
        <v>263479184.46999997</v>
      </c>
      <c r="J30" s="32">
        <f t="shared" si="4"/>
        <v>-440917948.0200001</v>
      </c>
    </row>
    <row r="31" spans="1:11" ht="12" customHeight="1" x14ac:dyDescent="0.2">
      <c r="A31" s="8"/>
      <c r="B31" s="33"/>
      <c r="C31" s="53" t="s">
        <v>18</v>
      </c>
      <c r="D31" s="54"/>
      <c r="E31" s="14">
        <f t="shared" ref="E31:F36" si="5">+E12</f>
        <v>185435812.48000002</v>
      </c>
      <c r="F31" s="14">
        <f t="shared" si="5"/>
        <v>0</v>
      </c>
      <c r="G31" s="14">
        <f>+E31+F31</f>
        <v>185435812.48000002</v>
      </c>
      <c r="H31" s="14">
        <f t="shared" ref="H31:H36" si="6">+H12</f>
        <v>99036721.469999984</v>
      </c>
      <c r="I31" s="14">
        <f t="shared" ref="I31:I38" si="7">H31</f>
        <v>99036721.469999984</v>
      </c>
      <c r="J31" s="14">
        <f t="shared" ref="J31:J37" si="8">+I31-E31</f>
        <v>-86399091.010000035</v>
      </c>
    </row>
    <row r="32" spans="1:11" ht="12" customHeight="1" x14ac:dyDescent="0.2">
      <c r="A32" s="8"/>
      <c r="B32" s="33"/>
      <c r="C32" s="53" t="s">
        <v>19</v>
      </c>
      <c r="D32" s="54"/>
      <c r="E32" s="14">
        <f t="shared" si="5"/>
        <v>3269918.55</v>
      </c>
      <c r="F32" s="14">
        <f t="shared" si="5"/>
        <v>0</v>
      </c>
      <c r="G32" s="14">
        <f t="shared" ref="G32:G44" si="9">+E32+F32</f>
        <v>3269918.55</v>
      </c>
      <c r="H32" s="14">
        <f t="shared" si="6"/>
        <v>818454.40999999992</v>
      </c>
      <c r="I32" s="14">
        <f>H32</f>
        <v>818454.40999999992</v>
      </c>
      <c r="J32" s="14">
        <f t="shared" si="8"/>
        <v>-2451464.1399999997</v>
      </c>
    </row>
    <row r="33" spans="1:11" ht="12" customHeight="1" x14ac:dyDescent="0.2">
      <c r="A33" s="8"/>
      <c r="B33" s="33"/>
      <c r="C33" s="53" t="s">
        <v>20</v>
      </c>
      <c r="D33" s="54"/>
      <c r="E33" s="14">
        <f t="shared" si="5"/>
        <v>1692934.6400000006</v>
      </c>
      <c r="F33" s="14">
        <f t="shared" si="5"/>
        <v>0</v>
      </c>
      <c r="G33" s="14">
        <f t="shared" si="9"/>
        <v>1692934.6400000006</v>
      </c>
      <c r="H33" s="14">
        <f t="shared" si="6"/>
        <v>551477.85</v>
      </c>
      <c r="I33" s="14">
        <f t="shared" si="7"/>
        <v>551477.85</v>
      </c>
      <c r="J33" s="14">
        <f t="shared" si="8"/>
        <v>-1141456.7900000005</v>
      </c>
    </row>
    <row r="34" spans="1:11" ht="12" customHeight="1" x14ac:dyDescent="0.2">
      <c r="A34" s="8"/>
      <c r="B34" s="33"/>
      <c r="C34" s="53" t="s">
        <v>21</v>
      </c>
      <c r="D34" s="54"/>
      <c r="E34" s="14">
        <f t="shared" si="5"/>
        <v>127331184.58</v>
      </c>
      <c r="F34" s="14">
        <f t="shared" si="5"/>
        <v>0</v>
      </c>
      <c r="G34" s="14">
        <f t="shared" si="9"/>
        <v>127331184.58</v>
      </c>
      <c r="H34" s="14">
        <f t="shared" si="6"/>
        <v>32784928.640000001</v>
      </c>
      <c r="I34" s="14">
        <f t="shared" si="7"/>
        <v>32784928.640000001</v>
      </c>
      <c r="J34" s="14">
        <f t="shared" si="8"/>
        <v>-94546255.939999998</v>
      </c>
    </row>
    <row r="35" spans="1:11" ht="12" customHeight="1" x14ac:dyDescent="0.2">
      <c r="A35" s="8"/>
      <c r="B35" s="33"/>
      <c r="C35" s="53" t="s">
        <v>22</v>
      </c>
      <c r="D35" s="54"/>
      <c r="E35" s="14">
        <f t="shared" si="5"/>
        <v>6894175.4700000007</v>
      </c>
      <c r="F35" s="14">
        <f t="shared" si="5"/>
        <v>0</v>
      </c>
      <c r="G35" s="14">
        <f t="shared" si="9"/>
        <v>6894175.4700000007</v>
      </c>
      <c r="H35" s="14">
        <f t="shared" si="6"/>
        <v>2849568.75</v>
      </c>
      <c r="I35" s="14">
        <f t="shared" si="7"/>
        <v>2849568.75</v>
      </c>
      <c r="J35" s="14">
        <f t="shared" si="8"/>
        <v>-4044606.7200000007</v>
      </c>
    </row>
    <row r="36" spans="1:11" ht="12" customHeight="1" x14ac:dyDescent="0.2">
      <c r="A36" s="8"/>
      <c r="B36" s="33"/>
      <c r="C36" s="53" t="s">
        <v>23</v>
      </c>
      <c r="D36" s="54"/>
      <c r="E36" s="14">
        <f t="shared" si="5"/>
        <v>13040696.080000002</v>
      </c>
      <c r="F36" s="14">
        <f>+F17</f>
        <v>0</v>
      </c>
      <c r="G36" s="14">
        <f t="shared" si="9"/>
        <v>13040696.080000002</v>
      </c>
      <c r="H36" s="14">
        <f t="shared" si="6"/>
        <v>8036664.25</v>
      </c>
      <c r="I36" s="14">
        <f t="shared" si="7"/>
        <v>8036664.25</v>
      </c>
      <c r="J36" s="14">
        <f t="shared" si="8"/>
        <v>-5004031.8300000019</v>
      </c>
    </row>
    <row r="37" spans="1:11" ht="12" customHeight="1" x14ac:dyDescent="0.2">
      <c r="A37" s="8"/>
      <c r="B37" s="33"/>
      <c r="C37" s="53" t="s">
        <v>25</v>
      </c>
      <c r="D37" s="54"/>
      <c r="E37" s="14">
        <f>+E19</f>
        <v>366732410.69000006</v>
      </c>
      <c r="F37" s="14">
        <f>+F19</f>
        <v>25276409</v>
      </c>
      <c r="G37" s="14">
        <f t="shared" si="9"/>
        <v>392008819.69000006</v>
      </c>
      <c r="H37" s="14">
        <f>+H19</f>
        <v>119401369.10000001</v>
      </c>
      <c r="I37" s="14">
        <f t="shared" si="7"/>
        <v>119401369.10000001</v>
      </c>
      <c r="J37" s="14">
        <f t="shared" si="8"/>
        <v>-247331041.59000003</v>
      </c>
    </row>
    <row r="38" spans="1:11" ht="12" customHeight="1" x14ac:dyDescent="0.2">
      <c r="A38" s="8"/>
      <c r="B38" s="33"/>
      <c r="C38" s="53" t="s">
        <v>26</v>
      </c>
      <c r="D38" s="54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ref="J38:J47" si="10">+I38-E38</f>
        <v>0</v>
      </c>
    </row>
    <row r="39" spans="1:11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1" ht="12" customHeight="1" x14ac:dyDescent="0.2">
      <c r="A40" s="8"/>
      <c r="B40" s="29" t="s">
        <v>32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10"/>
        <v>0</v>
      </c>
    </row>
    <row r="41" spans="1:11" ht="12" customHeight="1" x14ac:dyDescent="0.2">
      <c r="A41" s="8"/>
      <c r="B41" s="29"/>
      <c r="C41" s="53" t="s">
        <v>19</v>
      </c>
      <c r="D41" s="54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10"/>
        <v>0</v>
      </c>
    </row>
    <row r="42" spans="1:11" ht="12" customHeight="1" x14ac:dyDescent="0.2">
      <c r="A42" s="8"/>
      <c r="B42" s="29"/>
      <c r="C42" s="53" t="s">
        <v>22</v>
      </c>
      <c r="D42" s="54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3"/>
      <c r="C43" s="53" t="s">
        <v>24</v>
      </c>
      <c r="D43" s="54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10"/>
        <v>0</v>
      </c>
    </row>
    <row r="44" spans="1:11" ht="12" customHeight="1" x14ac:dyDescent="0.2">
      <c r="A44" s="8"/>
      <c r="B44" s="33"/>
      <c r="C44" s="53" t="s">
        <v>26</v>
      </c>
      <c r="D44" s="54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10"/>
        <v>0</v>
      </c>
    </row>
    <row r="45" spans="1:11" s="42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  <c r="K45" s="41"/>
    </row>
    <row r="46" spans="1:11" ht="12" customHeight="1" x14ac:dyDescent="0.2">
      <c r="A46" s="8"/>
      <c r="B46" s="29" t="s">
        <v>33</v>
      </c>
      <c r="C46" s="43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10"/>
        <v>0</v>
      </c>
    </row>
    <row r="47" spans="1:11" ht="12" customHeight="1" x14ac:dyDescent="0.2">
      <c r="A47" s="8"/>
      <c r="B47" s="33"/>
      <c r="C47" s="53" t="s">
        <v>27</v>
      </c>
      <c r="D47" s="54"/>
      <c r="E47" s="44">
        <v>0</v>
      </c>
      <c r="F47" s="44">
        <v>0</v>
      </c>
      <c r="G47" s="44">
        <f>+E47+F47</f>
        <v>0</v>
      </c>
      <c r="H47" s="44">
        <v>0</v>
      </c>
      <c r="I47" s="44">
        <v>0</v>
      </c>
      <c r="J47" s="44">
        <f t="shared" si="10"/>
        <v>0</v>
      </c>
    </row>
    <row r="48" spans="1:11" ht="12" customHeight="1" x14ac:dyDescent="0.2">
      <c r="A48" s="8"/>
      <c r="B48" s="16"/>
      <c r="C48" s="17"/>
      <c r="D48" s="18"/>
      <c r="E48" s="20"/>
      <c r="F48" s="20"/>
      <c r="G48" s="20"/>
      <c r="H48" s="20"/>
      <c r="I48" s="20"/>
      <c r="J48" s="20"/>
    </row>
    <row r="49" spans="1:10" ht="12" customHeight="1" x14ac:dyDescent="0.2">
      <c r="A49" s="3"/>
      <c r="B49" s="22"/>
      <c r="C49" s="23"/>
      <c r="D49" s="45" t="s">
        <v>28</v>
      </c>
      <c r="E49" s="25">
        <f t="shared" ref="E49:J49" si="11">+E30+E40+E46</f>
        <v>704397132.49000001</v>
      </c>
      <c r="F49" s="25">
        <f t="shared" si="11"/>
        <v>25276409</v>
      </c>
      <c r="G49" s="25">
        <f t="shared" si="11"/>
        <v>729673541.49000001</v>
      </c>
      <c r="H49" s="25">
        <f t="shared" si="11"/>
        <v>263479184.46999997</v>
      </c>
      <c r="I49" s="25">
        <f t="shared" si="11"/>
        <v>263479184.46999997</v>
      </c>
      <c r="J49" s="46">
        <f t="shared" si="11"/>
        <v>-440917948.0200001</v>
      </c>
    </row>
    <row r="50" spans="1:10" x14ac:dyDescent="0.2">
      <c r="A50" s="8"/>
      <c r="B50" s="26"/>
      <c r="C50" s="26"/>
      <c r="D50" s="26"/>
      <c r="E50" s="47"/>
      <c r="F50" s="47"/>
      <c r="G50" s="47"/>
      <c r="H50" s="71" t="s">
        <v>29</v>
      </c>
      <c r="I50" s="72"/>
      <c r="J50" s="48"/>
    </row>
    <row r="51" spans="1:10" x14ac:dyDescent="0.2">
      <c r="A51" s="8"/>
      <c r="B51" s="73"/>
      <c r="C51" s="73"/>
      <c r="D51" s="73"/>
      <c r="E51" s="73"/>
      <c r="F51" s="73"/>
      <c r="G51" s="73"/>
      <c r="H51" s="73"/>
      <c r="I51" s="73"/>
      <c r="J51" s="73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0" x14ac:dyDescent="0.2">
      <c r="D57" s="49"/>
      <c r="F57" s="50"/>
      <c r="G57" s="50"/>
      <c r="I57" s="50"/>
      <c r="J57" s="50"/>
    </row>
    <row r="58" spans="1:10" x14ac:dyDescent="0.2">
      <c r="D58" s="51" t="s">
        <v>35</v>
      </c>
      <c r="F58" s="70" t="s">
        <v>36</v>
      </c>
      <c r="G58" s="70"/>
      <c r="I58" s="70" t="s">
        <v>37</v>
      </c>
      <c r="J58" s="70"/>
    </row>
    <row r="59" spans="1:10" s="1" customFormat="1" x14ac:dyDescent="0.2">
      <c r="B59" s="2"/>
      <c r="C59" s="2"/>
      <c r="D59" s="51" t="s">
        <v>38</v>
      </c>
      <c r="E59" s="2"/>
      <c r="F59" s="70" t="s">
        <v>39</v>
      </c>
      <c r="G59" s="70"/>
      <c r="H59" s="2"/>
      <c r="I59" s="70" t="s">
        <v>40</v>
      </c>
      <c r="J59" s="70"/>
    </row>
    <row r="60" spans="1:10" x14ac:dyDescent="0.2">
      <c r="I60" s="2" t="s">
        <v>41</v>
      </c>
    </row>
  </sheetData>
  <mergeCells count="42"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.19685039370078741" right="0.19685039370078741" top="2.1259842519685042" bottom="0.74803149606299213" header="0.31496062992125984" footer="0.31496062992125984"/>
  <pageSetup scale="68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2022-04-22T19:08:42Z</cp:lastPrinted>
  <dcterms:created xsi:type="dcterms:W3CDTF">2022-04-22T17:09:31Z</dcterms:created>
  <dcterms:modified xsi:type="dcterms:W3CDTF">2022-04-22T19:09:22Z</dcterms:modified>
</cp:coreProperties>
</file>